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Доходы" sheetId="1" r:id="rId1"/>
    <sheet name="Расходы" sheetId="2" r:id="rId2"/>
  </sheets>
  <definedNames>
    <definedName name="ART" localSheetId="1">'Расходы'!#REF!</definedName>
    <definedName name="CHP" localSheetId="1">'Расходы'!#REF!</definedName>
    <definedName name="CLS" localSheetId="1">'Расходы'!#REF!</definedName>
    <definedName name="CTG" localSheetId="1">'Расходы'!#REF!</definedName>
    <definedName name="DSC" localSheetId="1">'Расходы'!#REF!</definedName>
    <definedName name="ExternalData_1" localSheetId="1">'Расходы'!$A$3:$H$48</definedName>
    <definedName name="Flank" localSheetId="1">'Расходы'!#REF!</definedName>
    <definedName name="God" localSheetId="1">'Расходы'!#REF!</definedName>
    <definedName name="ITM" localSheetId="1">'Расходы'!#REF!</definedName>
    <definedName name="KND" localSheetId="1">'Расходы'!$D:$D</definedName>
    <definedName name="KO" localSheetId="1">'Расходы'!#REF!</definedName>
    <definedName name="Kv" localSheetId="1">'Расходы'!#REF!</definedName>
    <definedName name="Levelb" localSheetId="1">'Расходы'!#REF!</definedName>
    <definedName name="Mes" localSheetId="1">'Расходы'!#REF!</definedName>
    <definedName name="NAME" localSheetId="1">'Расходы'!$A:$A</definedName>
    <definedName name="Otc" localSheetId="1">'Расходы'!#REF!</definedName>
    <definedName name="PRGR" localSheetId="1">'Расходы'!#REF!</definedName>
    <definedName name="SART" localSheetId="1">'Расходы'!#REF!</definedName>
    <definedName name="SCT" localSheetId="1">'Расходы'!$B:$B</definedName>
    <definedName name="SSCT" localSheetId="1">'Расходы'!$C:$C</definedName>
    <definedName name="W1" localSheetId="1">'Расходы'!$E:$E</definedName>
    <definedName name="W2" localSheetId="1">'Расходы'!#REF!</definedName>
    <definedName name="W3" localSheetId="1">'Расходы'!$F:$F</definedName>
    <definedName name="W4" localSheetId="1">'Расходы'!$G:$G</definedName>
    <definedName name="W5" localSheetId="1">'Расходы'!$H:$H</definedName>
    <definedName name="W6" localSheetId="1">'Расходы'!#REF!</definedName>
    <definedName name="_xlnm.Print_Titles" localSheetId="1">'Расходы'!$2:$3</definedName>
  </definedNames>
  <calcPr fullCalcOnLoad="1"/>
</workbook>
</file>

<file path=xl/sharedStrings.xml><?xml version="1.0" encoding="utf-8"?>
<sst xmlns="http://schemas.openxmlformats.org/spreadsheetml/2006/main" count="100" uniqueCount="100">
  <si>
    <t xml:space="preserve">Сведения </t>
  </si>
  <si>
    <t xml:space="preserve"> </t>
  </si>
  <si>
    <t>Доходы</t>
  </si>
  <si>
    <t>Наименование доходов</t>
  </si>
  <si>
    <t>Подоходный налог</t>
  </si>
  <si>
    <t>Налог на прибыль</t>
  </si>
  <si>
    <t>Местные налоги и сборы:</t>
  </si>
  <si>
    <t>Земельный налог</t>
  </si>
  <si>
    <t>Налог на недвижимость</t>
  </si>
  <si>
    <t>НДС</t>
  </si>
  <si>
    <t>Единый налог с предпринимателей</t>
  </si>
  <si>
    <t>Единый налог для сельхозпроизвд.</t>
  </si>
  <si>
    <t>Налог на использ. природных ресурсов</t>
  </si>
  <si>
    <t>Госпошлина</t>
  </si>
  <si>
    <t>Проценты банка</t>
  </si>
  <si>
    <t>Итого доходов</t>
  </si>
  <si>
    <t>Безвозмездные поступления</t>
  </si>
  <si>
    <t>Всего доходов</t>
  </si>
  <si>
    <t xml:space="preserve">                          о выполнении бюджета Дрогичинского района</t>
  </si>
  <si>
    <t>Доходы от сдачи в аренду зем. участ.</t>
  </si>
  <si>
    <t>% к годов.пл.</t>
  </si>
  <si>
    <t>дивиденды по акциям</t>
  </si>
  <si>
    <t>Доходы от осущ.принос.доход.деят. (р.45)</t>
  </si>
  <si>
    <t>Доходы от оказания услуг (р.46)</t>
  </si>
  <si>
    <t>Доходы от релизации госимущества (р.47-49)</t>
  </si>
  <si>
    <t>Административные платежи</t>
  </si>
  <si>
    <t>Сборы за осуществл. деятельности</t>
  </si>
  <si>
    <t>Доходы от сдачи в аренду иного имущ.</t>
  </si>
  <si>
    <t>Штрафы и удержания</t>
  </si>
  <si>
    <t>сбор с заготовителей</t>
  </si>
  <si>
    <t>налог за владение собаками</t>
  </si>
  <si>
    <t>Прочие неналоговые доходы:</t>
  </si>
  <si>
    <t xml:space="preserve">                                    рублей</t>
  </si>
  <si>
    <t>Поступления по отмененным налогам, сборам (пошлинам) (возврат сбора на финансирование госрасходов)</t>
  </si>
  <si>
    <t>Уд. вес в собств.доходах</t>
  </si>
  <si>
    <t>налог на доходы</t>
  </si>
  <si>
    <t>Налог при упрощенной системе</t>
  </si>
  <si>
    <t>Р А С Х О Д Ы</t>
  </si>
  <si>
    <t>Раздел</t>
  </si>
  <si>
    <t>Подраздел</t>
  </si>
  <si>
    <t>Вид</t>
  </si>
  <si>
    <t>Уточненный план на год</t>
  </si>
  <si>
    <t>Исполнено с начала года</t>
  </si>
  <si>
    <t>% исполнения к плану на год</t>
  </si>
  <si>
    <t>Уделный вес в общих расходах</t>
  </si>
  <si>
    <t>ОБЩЕГОСУДАРСТВЕННАЯ ДЕЯТЕЛЬНОСТЬ</t>
  </si>
  <si>
    <t>Государственные органы общего назначения</t>
  </si>
  <si>
    <t>Обслуживание государственного долга</t>
  </si>
  <si>
    <t>Резервные фонды</t>
  </si>
  <si>
    <t>Другая общегосударственная деятельность</t>
  </si>
  <si>
    <t>Обеспечение мобилизационной подготовки и мобилизации</t>
  </si>
  <si>
    <t>Судебная власть</t>
  </si>
  <si>
    <t>НАЦИОНАЛЬНАЯ ЭКОНОМИКА</t>
  </si>
  <si>
    <t>Сельское хозяйство, рыбохозяйственная деятельность</t>
  </si>
  <si>
    <t>Сельскохозяйственные организации, финансируемые из бюджета</t>
  </si>
  <si>
    <t>Развитие сельскохозяйственного производства, рыбоводства и переработки сельскохозяйственной продукции</t>
  </si>
  <si>
    <t>Сохранение и расширение сельскохозяйственных угодий</t>
  </si>
  <si>
    <t xml:space="preserve">Прочие вопросы в области  сельского хозяйства </t>
  </si>
  <si>
    <t>Транспорт</t>
  </si>
  <si>
    <t>Топливо и энергетика</t>
  </si>
  <si>
    <t>Другая деятельность в области национальной экономики</t>
  </si>
  <si>
    <t>Имущественные отношения, картография и геодезия</t>
  </si>
  <si>
    <t>Туризм</t>
  </si>
  <si>
    <t xml:space="preserve">Прочие отрасли национальной экономики </t>
  </si>
  <si>
    <t>ОХРАНА ОКРУЖАЮЩЕЙ СРЕДЫ</t>
  </si>
  <si>
    <t>ЖИЛИЩНО-КОММУНАЛЬНЫЕ УСЛУГИ И ЖИЛИЩНОЕ СТРОИТЕЛЬСТВО</t>
  </si>
  <si>
    <t>Жилищное строительство</t>
  </si>
  <si>
    <t>Жилищно-коммунальное хозяйство</t>
  </si>
  <si>
    <t>Благоустройство населенных пунктов</t>
  </si>
  <si>
    <t>Другие вопросы в области жилищно-коммунальных услуг</t>
  </si>
  <si>
    <t>ЗДРАВООХРАНЕНИЕ</t>
  </si>
  <si>
    <t>ФИЗИЧЕСКАЯ КУЛЬТУРА, СПОРТ, КУЛЬТУРА И СРЕДСТВА МАССОВОЙ ИНФОРМАЦИИ</t>
  </si>
  <si>
    <t>Физическая культура и спорт</t>
  </si>
  <si>
    <t>Культура</t>
  </si>
  <si>
    <t>Средства массовой информации</t>
  </si>
  <si>
    <t>ОБРАЗОВАНИЕ</t>
  </si>
  <si>
    <t>СОЦИАЛЬНАЯ ПОЛИТИКА</t>
  </si>
  <si>
    <t>Социальная защита</t>
  </si>
  <si>
    <t>Помощь семьям, воспитывающим детей</t>
  </si>
  <si>
    <t>Молодежная политика</t>
  </si>
  <si>
    <t>Помощь в обеспечении жильем</t>
  </si>
  <si>
    <t>Другие вопросы в области социальной политики</t>
  </si>
  <si>
    <t xml:space="preserve">     Государственная адресная социальная помощь</t>
  </si>
  <si>
    <t xml:space="preserve">     Бесплатное питание учащихся школ на территории радиоактивного загрязнения</t>
  </si>
  <si>
    <t xml:space="preserve">     Бесплатное обеспечение продуктами питания детей первых двух лет жизни</t>
  </si>
  <si>
    <t>оказание помощи в подготовке лагерей к летнему, оздоровительному периоду</t>
  </si>
  <si>
    <t xml:space="preserve">     Другие вопросы в области социальной политики</t>
  </si>
  <si>
    <t>ИТОГО РАСХОДОВ</t>
  </si>
  <si>
    <t>ПРОФИЦИТ (+),  ДЕФИЦИТ (-)</t>
  </si>
  <si>
    <t>Уточ. план на 2022 год</t>
  </si>
  <si>
    <t>доходы от перечисления части прибыли унитарных госпредприятий</t>
  </si>
  <si>
    <t xml:space="preserve">                           по состоянию на 01.01.2023 года</t>
  </si>
  <si>
    <t xml:space="preserve">Поступило на 01.01.2023 </t>
  </si>
  <si>
    <t>100 / 44,2</t>
  </si>
  <si>
    <t xml:space="preserve">   Удельный вес собственных доходов в общем объеме бюджета составляет 44,2 %, удель- </t>
  </si>
  <si>
    <t xml:space="preserve"> Сумма долга, гарантированного райисполкомом на 1 января 2023 г. составила 986,3 тыс. рублей (при установленном лимите на конец года 1 335,5 тыс.рублей) и снизилась с начала года на 371,8 тыс. рублей или 27,4%. Просроченной задолженности субъектов хозяйствования по кредитам, выданным под гарантии местных исполнительных и распорядительных органов района, не имеется.</t>
  </si>
  <si>
    <t xml:space="preserve"> За 2022 год исполнение гарантий по кредитам банков не проводилось. По состоянию на 1 января 2023 г. просроченной задолженности по исполненным гарантиям не имеется. Имеющаяся задолженность по процентам за несвоевременный возврат    исполненных гарантий в сумме 474,64 рубля числится за ГП «Племенной завод «Закозельский». Согласно мировому соглашению, заключенному 25.11.2019г., срок уплаты данной задолженности начинается с 24.01.2032г. </t>
  </si>
  <si>
    <t>Отчет об исполнении бюджета Дрогичинского района по расходам на 01.01.2023г.</t>
  </si>
  <si>
    <t xml:space="preserve">ный вес безвозездных поступлений 55,8 %. Дополнительно поступило от увеличения ставок </t>
  </si>
  <si>
    <t xml:space="preserve">налогов 813,5 тыс. рублей или 2,3 % от собственных доходов.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</si>
</sst>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#,##0.0_р_."/>
    <numFmt numFmtId="180" formatCode="#,##0.0"/>
    <numFmt numFmtId="181" formatCode="00"/>
    <numFmt numFmtId="182" formatCode="000"/>
  </numFmts>
  <fonts count="6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10"/>
      <name val="Arial Cyr"/>
      <family val="0"/>
    </font>
    <font>
      <b/>
      <sz val="12"/>
      <name val="Times New Roman Cyr"/>
      <family val="0"/>
    </font>
    <font>
      <sz val="8"/>
      <name val="Times New Roman Cyr"/>
      <family val="0"/>
    </font>
    <font>
      <b/>
      <sz val="9"/>
      <name val="Times New Roman Cyr"/>
      <family val="0"/>
    </font>
    <font>
      <sz val="8"/>
      <name val="Arial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name val="Times New Roman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name val="Times New Roman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horizontal="left" vertical="center" wrapText="1"/>
    </xf>
    <xf numFmtId="181" fontId="13" fillId="0" borderId="0" xfId="0" applyNumberFormat="1" applyFont="1" applyAlignment="1">
      <alignment vertical="top"/>
    </xf>
    <xf numFmtId="180" fontId="13" fillId="0" borderId="0" xfId="0" applyNumberFormat="1" applyFont="1" applyAlignment="1">
      <alignment vertical="top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vertical="top"/>
    </xf>
    <xf numFmtId="0" fontId="16" fillId="0" borderId="10" xfId="0" applyNumberFormat="1" applyFont="1" applyFill="1" applyBorder="1" applyAlignment="1">
      <alignment vertical="justify" wrapText="1"/>
    </xf>
    <xf numFmtId="181" fontId="16" fillId="0" borderId="10" xfId="0" applyNumberFormat="1" applyFont="1" applyFill="1" applyBorder="1" applyAlignment="1">
      <alignment vertical="top"/>
    </xf>
    <xf numFmtId="4" fontId="16" fillId="0" borderId="10" xfId="0" applyNumberFormat="1" applyFont="1" applyFill="1" applyBorder="1" applyAlignment="1">
      <alignment vertical="top"/>
    </xf>
    <xf numFmtId="0" fontId="18" fillId="0" borderId="0" xfId="0" applyNumberFormat="1" applyFont="1" applyAlignment="1">
      <alignment vertical="top"/>
    </xf>
    <xf numFmtId="0" fontId="17" fillId="0" borderId="10" xfId="0" applyNumberFormat="1" applyFont="1" applyFill="1" applyBorder="1" applyAlignment="1">
      <alignment vertical="justify" wrapText="1"/>
    </xf>
    <xf numFmtId="181" fontId="17" fillId="0" borderId="10" xfId="0" applyNumberFormat="1" applyFont="1" applyFill="1" applyBorder="1" applyAlignment="1">
      <alignment vertical="top"/>
    </xf>
    <xf numFmtId="4" fontId="17" fillId="0" borderId="10" xfId="0" applyNumberFormat="1" applyFont="1" applyFill="1" applyBorder="1" applyAlignment="1">
      <alignment vertical="top"/>
    </xf>
    <xf numFmtId="0" fontId="19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/>
    </xf>
    <xf numFmtId="0" fontId="21" fillId="0" borderId="0" xfId="0" applyNumberFormat="1" applyFont="1" applyFill="1" applyAlignment="1">
      <alignment vertical="top"/>
    </xf>
    <xf numFmtId="4" fontId="21" fillId="0" borderId="0" xfId="0" applyNumberFormat="1" applyFont="1" applyFill="1" applyAlignment="1">
      <alignment vertical="top"/>
    </xf>
    <xf numFmtId="4" fontId="13" fillId="0" borderId="10" xfId="0" applyNumberFormat="1" applyFont="1" applyFill="1" applyBorder="1" applyAlignment="1">
      <alignment vertical="top"/>
    </xf>
    <xf numFmtId="4" fontId="15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/>
    </xf>
    <xf numFmtId="4" fontId="21" fillId="0" borderId="0" xfId="0" applyNumberFormat="1" applyFont="1" applyAlignment="1">
      <alignment vertical="top"/>
    </xf>
    <xf numFmtId="0" fontId="15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>
      <alignment vertical="top"/>
    </xf>
    <xf numFmtId="0" fontId="22" fillId="0" borderId="0" xfId="0" applyNumberFormat="1" applyFont="1" applyFill="1" applyAlignment="1">
      <alignment vertical="top"/>
    </xf>
    <xf numFmtId="0" fontId="22" fillId="0" borderId="0" xfId="0" applyNumberFormat="1" applyFont="1" applyAlignment="1">
      <alignment vertical="top"/>
    </xf>
    <xf numFmtId="181" fontId="23" fillId="0" borderId="10" xfId="0" applyNumberFormat="1" applyFont="1" applyFill="1" applyBorder="1" applyAlignment="1">
      <alignment vertical="top"/>
    </xf>
    <xf numFmtId="0" fontId="15" fillId="0" borderId="0" xfId="0" applyNumberFormat="1" applyFont="1" applyAlignment="1">
      <alignment vertical="top" wrapText="1"/>
    </xf>
    <xf numFmtId="181" fontId="15" fillId="0" borderId="0" xfId="0" applyNumberFormat="1" applyFont="1" applyAlignment="1">
      <alignment vertical="top"/>
    </xf>
    <xf numFmtId="180" fontId="15" fillId="0" borderId="0" xfId="0" applyNumberFormat="1" applyFont="1" applyAlignment="1">
      <alignment vertical="top"/>
    </xf>
    <xf numFmtId="4" fontId="19" fillId="0" borderId="0" xfId="0" applyNumberFormat="1" applyFont="1" applyAlignment="1">
      <alignment vertical="top"/>
    </xf>
    <xf numFmtId="0" fontId="24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>
      <alignment/>
    </xf>
    <xf numFmtId="174" fontId="24" fillId="33" borderId="10" xfId="0" applyNumberFormat="1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right"/>
    </xf>
    <xf numFmtId="0" fontId="24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24" fillId="33" borderId="11" xfId="0" applyNumberFormat="1" applyFont="1" applyFill="1" applyBorder="1" applyAlignment="1">
      <alignment/>
    </xf>
    <xf numFmtId="0" fontId="25" fillId="33" borderId="12" xfId="0" applyFont="1" applyFill="1" applyBorder="1" applyAlignment="1">
      <alignment/>
    </xf>
    <xf numFmtId="174" fontId="24" fillId="33" borderId="13" xfId="0" applyNumberFormat="1" applyFont="1" applyFill="1" applyBorder="1" applyAlignment="1">
      <alignment horizontal="center"/>
    </xf>
    <xf numFmtId="0" fontId="24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24" fillId="0" borderId="15" xfId="0" applyNumberFormat="1" applyFont="1" applyBorder="1" applyAlignment="1">
      <alignment/>
    </xf>
    <xf numFmtId="174" fontId="24" fillId="0" borderId="10" xfId="0" applyNumberFormat="1" applyFont="1" applyBorder="1" applyAlignment="1">
      <alignment horizontal="center"/>
    </xf>
    <xf numFmtId="174" fontId="24" fillId="0" borderId="14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174" fontId="2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22" fillId="0" borderId="0" xfId="0" applyNumberFormat="1" applyFont="1" applyAlignment="1">
      <alignment vertical="top"/>
    </xf>
    <xf numFmtId="0" fontId="15" fillId="0" borderId="0" xfId="0" applyNumberFormat="1" applyFont="1" applyFill="1" applyAlignment="1">
      <alignment vertical="top" wrapText="1"/>
    </xf>
    <xf numFmtId="181" fontId="15" fillId="0" borderId="0" xfId="0" applyNumberFormat="1" applyFont="1" applyFill="1" applyAlignment="1">
      <alignment vertical="top"/>
    </xf>
    <xf numFmtId="180" fontId="15" fillId="0" borderId="0" xfId="0" applyNumberFormat="1" applyFont="1" applyFill="1" applyAlignment="1">
      <alignment vertical="top"/>
    </xf>
    <xf numFmtId="4" fontId="15" fillId="0" borderId="0" xfId="0" applyNumberFormat="1" applyFont="1" applyFill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0" fontId="27" fillId="0" borderId="10" xfId="0" applyNumberFormat="1" applyFont="1" applyFill="1" applyBorder="1" applyAlignment="1">
      <alignment vertical="justify" wrapText="1"/>
    </xf>
    <xf numFmtId="181" fontId="27" fillId="0" borderId="10" xfId="0" applyNumberFormat="1" applyFont="1" applyFill="1" applyBorder="1" applyAlignment="1">
      <alignment vertical="top"/>
    </xf>
    <xf numFmtId="4" fontId="27" fillId="0" borderId="10" xfId="0" applyNumberFormat="1" applyFont="1" applyFill="1" applyBorder="1" applyAlignment="1">
      <alignment vertical="top"/>
    </xf>
    <xf numFmtId="49" fontId="14" fillId="0" borderId="10" xfId="0" applyNumberFormat="1" applyFont="1" applyFill="1" applyBorder="1" applyAlignment="1">
      <alignment horizontal="center" vertical="justify" wrapText="1"/>
    </xf>
    <xf numFmtId="181" fontId="14" fillId="0" borderId="10" xfId="0" applyNumberFormat="1" applyFont="1" applyFill="1" applyBorder="1" applyAlignment="1">
      <alignment horizontal="center" vertical="center" textRotation="90" wrapText="1"/>
    </xf>
    <xf numFmtId="4" fontId="26" fillId="0" borderId="10" xfId="52" applyNumberFormat="1" applyFont="1" applyFill="1" applyBorder="1" applyAlignment="1">
      <alignment horizontal="right" vertical="top"/>
      <protection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5" fillId="33" borderId="18" xfId="0" applyFont="1" applyFill="1" applyBorder="1" applyAlignment="1">
      <alignment vertical="center"/>
    </xf>
    <xf numFmtId="174" fontId="4" fillId="33" borderId="19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4" fontId="8" fillId="0" borderId="19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7"/>
  <sheetViews>
    <sheetView zoomScalePageLayoutView="0" workbookViewId="0" topLeftCell="A19">
      <selection activeCell="H51" sqref="H51"/>
    </sheetView>
  </sheetViews>
  <sheetFormatPr defaultColWidth="9.00390625" defaultRowHeight="12.75"/>
  <cols>
    <col min="1" max="1" width="40.00390625" style="0" customWidth="1"/>
    <col min="2" max="2" width="12.375" style="0" customWidth="1"/>
    <col min="3" max="3" width="12.00390625" style="0" customWidth="1"/>
    <col min="4" max="4" width="13.25390625" style="0" customWidth="1"/>
    <col min="5" max="5" width="15.375" style="0" customWidth="1"/>
    <col min="6" max="6" width="8.25390625" style="0" customWidth="1"/>
    <col min="7" max="7" width="9.625" style="0" customWidth="1"/>
    <col min="8" max="8" width="9.375" style="0" customWidth="1"/>
  </cols>
  <sheetData>
    <row r="1" spans="1:5" ht="12.75">
      <c r="A1" s="12"/>
      <c r="B1" s="12" t="s">
        <v>0</v>
      </c>
      <c r="C1" s="12"/>
      <c r="D1" s="13"/>
      <c r="E1" s="13"/>
    </row>
    <row r="2" spans="1:5" ht="12.75">
      <c r="A2" s="12" t="s">
        <v>18</v>
      </c>
      <c r="B2" s="12"/>
      <c r="C2" s="12"/>
      <c r="D2" s="12"/>
      <c r="E2" s="13"/>
    </row>
    <row r="3" spans="1:5" ht="12.75">
      <c r="A3" s="12" t="s">
        <v>91</v>
      </c>
      <c r="B3" s="12"/>
      <c r="C3" s="12"/>
      <c r="D3" s="13"/>
      <c r="E3" s="13"/>
    </row>
    <row r="4" spans="1:5" ht="5.25" customHeight="1">
      <c r="A4" s="12"/>
      <c r="B4" s="12"/>
      <c r="C4" s="12"/>
      <c r="D4" s="13"/>
      <c r="E4" s="13"/>
    </row>
    <row r="5" spans="1:5" ht="6.75" customHeight="1">
      <c r="A5" s="12"/>
      <c r="B5" s="12"/>
      <c r="C5" s="12"/>
      <c r="D5" s="13"/>
      <c r="E5" s="13"/>
    </row>
    <row r="6" spans="1:5" ht="12.75">
      <c r="A6" s="13" t="s">
        <v>1</v>
      </c>
      <c r="B6" s="12" t="s">
        <v>2</v>
      </c>
      <c r="C6" s="12" t="s">
        <v>32</v>
      </c>
      <c r="D6" s="13"/>
      <c r="E6" s="13"/>
    </row>
    <row r="7" spans="1:8" ht="12.75" customHeight="1">
      <c r="A7" s="79" t="s">
        <v>3</v>
      </c>
      <c r="B7" s="81" t="s">
        <v>89</v>
      </c>
      <c r="C7" s="81" t="s">
        <v>92</v>
      </c>
      <c r="D7" s="81" t="s">
        <v>20</v>
      </c>
      <c r="E7" s="81" t="s">
        <v>34</v>
      </c>
      <c r="F7" s="2"/>
      <c r="G7" s="2"/>
      <c r="H7" s="1"/>
    </row>
    <row r="8" spans="1:45" ht="28.5" customHeight="1">
      <c r="A8" s="80"/>
      <c r="B8" s="82"/>
      <c r="C8" s="82"/>
      <c r="D8" s="82"/>
      <c r="E8" s="82"/>
      <c r="F8" s="94"/>
      <c r="G8" s="94"/>
      <c r="H8" s="9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</row>
    <row r="9" spans="1:45" s="14" customFormat="1" ht="13.5" customHeight="1">
      <c r="A9" s="45" t="s">
        <v>4</v>
      </c>
      <c r="B9" s="46">
        <v>15165255</v>
      </c>
      <c r="C9" s="47">
        <v>15174773.47</v>
      </c>
      <c r="D9" s="48">
        <f>C9/B9*100</f>
        <v>100.06276498482882</v>
      </c>
      <c r="E9" s="49">
        <f>C9/$C$36*100</f>
        <v>42.56926576051785</v>
      </c>
      <c r="F9" s="89"/>
      <c r="G9" s="94"/>
      <c r="H9" s="91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1:45" s="14" customFormat="1" ht="12.75">
      <c r="A10" s="45" t="s">
        <v>5</v>
      </c>
      <c r="B10" s="46">
        <v>1277639</v>
      </c>
      <c r="C10" s="47">
        <v>1277639.68</v>
      </c>
      <c r="D10" s="48">
        <f aca="true" t="shared" si="0" ref="D10:D23">C10/B10*100</f>
        <v>100.0000532231718</v>
      </c>
      <c r="E10" s="49">
        <f>C10/$C$36*100</f>
        <v>3.5841182862878664</v>
      </c>
      <c r="F10" s="89"/>
      <c r="G10" s="94"/>
      <c r="H10" s="91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</row>
    <row r="11" spans="1:45" s="14" customFormat="1" ht="12.75">
      <c r="A11" s="45" t="s">
        <v>35</v>
      </c>
      <c r="B11" s="46"/>
      <c r="C11" s="47"/>
      <c r="D11" s="48"/>
      <c r="E11" s="49"/>
      <c r="F11" s="89"/>
      <c r="G11" s="94"/>
      <c r="H11" s="91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</row>
    <row r="12" spans="1:45" s="14" customFormat="1" ht="13.5" customHeight="1">
      <c r="A12" s="45" t="s">
        <v>6</v>
      </c>
      <c r="B12" s="46">
        <f>B13+B14</f>
        <v>34541</v>
      </c>
      <c r="C12" s="47">
        <f>C14+C13</f>
        <v>34541.71</v>
      </c>
      <c r="D12" s="48">
        <f>C12/B12*100</f>
        <v>100.00205552821284</v>
      </c>
      <c r="E12" s="49">
        <f>C12/C36*100</f>
        <v>0.09689866117077113</v>
      </c>
      <c r="F12" s="89"/>
      <c r="G12" s="94"/>
      <c r="H12" s="91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</row>
    <row r="13" spans="1:45" s="14" customFormat="1" ht="13.5" customHeight="1">
      <c r="A13" s="45" t="s">
        <v>30</v>
      </c>
      <c r="B13" s="46">
        <v>295</v>
      </c>
      <c r="C13" s="47">
        <v>295</v>
      </c>
      <c r="D13" s="48">
        <f>C13/B13*100</f>
        <v>100</v>
      </c>
      <c r="E13" s="49">
        <f>C13/C36*100</f>
        <v>0.0008275532695219051</v>
      </c>
      <c r="F13" s="89"/>
      <c r="G13" s="94"/>
      <c r="H13" s="91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</row>
    <row r="14" spans="1:45" s="14" customFormat="1" ht="12" customHeight="1">
      <c r="A14" s="45" t="s">
        <v>29</v>
      </c>
      <c r="B14" s="46">
        <v>34246</v>
      </c>
      <c r="C14" s="47">
        <v>34246.71</v>
      </c>
      <c r="D14" s="48">
        <f>C14/B14*100</f>
        <v>100.00207323483035</v>
      </c>
      <c r="E14" s="49">
        <f>C14/C36*100</f>
        <v>0.09607110790124923</v>
      </c>
      <c r="F14" s="89"/>
      <c r="G14" s="94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</row>
    <row r="15" spans="1:45" s="14" customFormat="1" ht="12.75">
      <c r="A15" s="45" t="s">
        <v>7</v>
      </c>
      <c r="B15" s="46">
        <v>859749</v>
      </c>
      <c r="C15" s="47">
        <v>863258.49</v>
      </c>
      <c r="D15" s="48">
        <f t="shared" si="0"/>
        <v>100.40819936981606</v>
      </c>
      <c r="E15" s="49">
        <f aca="true" t="shared" si="1" ref="E15:E35">C15/$C$36*100</f>
        <v>2.4216691045492977</v>
      </c>
      <c r="F15" s="89"/>
      <c r="G15" s="94"/>
      <c r="H15" s="91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</row>
    <row r="16" spans="1:45" s="14" customFormat="1" ht="12.75">
      <c r="A16" s="45" t="s">
        <v>8</v>
      </c>
      <c r="B16" s="46">
        <v>1524314</v>
      </c>
      <c r="C16" s="47">
        <v>1536182.26</v>
      </c>
      <c r="D16" s="48">
        <f t="shared" si="0"/>
        <v>100.77859679829746</v>
      </c>
      <c r="E16" s="49">
        <f t="shared" si="1"/>
        <v>4.309398819812031</v>
      </c>
      <c r="F16" s="89"/>
      <c r="G16" s="94"/>
      <c r="H16" s="91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</row>
    <row r="17" spans="1:45" s="14" customFormat="1" ht="12.75">
      <c r="A17" s="45" t="s">
        <v>9</v>
      </c>
      <c r="B17" s="46">
        <v>8884680</v>
      </c>
      <c r="C17" s="47">
        <v>9088653</v>
      </c>
      <c r="D17" s="48">
        <f t="shared" si="0"/>
        <v>102.29578330339415</v>
      </c>
      <c r="E17" s="49">
        <f t="shared" si="1"/>
        <v>25.496083070169735</v>
      </c>
      <c r="F17" s="89"/>
      <c r="G17" s="94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</row>
    <row r="18" spans="1:45" s="14" customFormat="1" ht="12.75">
      <c r="A18" s="45" t="s">
        <v>36</v>
      </c>
      <c r="B18" s="46">
        <v>1314972</v>
      </c>
      <c r="C18" s="47">
        <v>1314972.77</v>
      </c>
      <c r="D18" s="48">
        <f t="shared" si="0"/>
        <v>100.0000585563799</v>
      </c>
      <c r="E18" s="49">
        <f t="shared" si="1"/>
        <v>3.6888475089687325</v>
      </c>
      <c r="F18" s="89"/>
      <c r="G18" s="94"/>
      <c r="H18" s="91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</row>
    <row r="19" spans="1:45" s="14" customFormat="1" ht="12.75">
      <c r="A19" s="45" t="s">
        <v>10</v>
      </c>
      <c r="B19" s="46">
        <v>507745</v>
      </c>
      <c r="C19" s="47">
        <v>507745.28</v>
      </c>
      <c r="D19" s="48">
        <f t="shared" si="0"/>
        <v>100.00005514579169</v>
      </c>
      <c r="E19" s="49">
        <f t="shared" si="1"/>
        <v>1.4243602255875092</v>
      </c>
      <c r="F19" s="89"/>
      <c r="G19" s="94"/>
      <c r="H19" s="9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</row>
    <row r="20" spans="1:45" s="14" customFormat="1" ht="12.75">
      <c r="A20" s="45" t="s">
        <v>11</v>
      </c>
      <c r="B20" s="46">
        <v>1958851</v>
      </c>
      <c r="C20" s="47">
        <v>1958851.32</v>
      </c>
      <c r="D20" s="48">
        <f t="shared" si="0"/>
        <v>100.00001633610725</v>
      </c>
      <c r="E20" s="49">
        <f t="shared" si="1"/>
        <v>5.495097675841694</v>
      </c>
      <c r="F20" s="89"/>
      <c r="G20" s="94"/>
      <c r="H20" s="91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</row>
    <row r="21" spans="1:45" s="14" customFormat="1" ht="12.75">
      <c r="A21" s="45" t="s">
        <v>26</v>
      </c>
      <c r="B21" s="46">
        <v>20496</v>
      </c>
      <c r="C21" s="47">
        <v>21024.33</v>
      </c>
      <c r="D21" s="48">
        <f t="shared" si="0"/>
        <v>102.57772248243559</v>
      </c>
      <c r="E21" s="49">
        <f t="shared" si="1"/>
        <v>0.05897882383392365</v>
      </c>
      <c r="F21" s="89"/>
      <c r="G21" s="94"/>
      <c r="H21" s="91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</row>
    <row r="22" spans="1:45" s="14" customFormat="1" ht="12.75">
      <c r="A22" s="45" t="s">
        <v>12</v>
      </c>
      <c r="B22" s="46">
        <v>290039</v>
      </c>
      <c r="C22" s="47">
        <v>290039.08</v>
      </c>
      <c r="D22" s="48">
        <f t="shared" si="0"/>
        <v>100.00002758249752</v>
      </c>
      <c r="E22" s="49">
        <f t="shared" si="1"/>
        <v>0.8136365726885607</v>
      </c>
      <c r="F22" s="89"/>
      <c r="G22" s="90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</row>
    <row r="23" spans="1:45" s="14" customFormat="1" ht="12.75">
      <c r="A23" s="45" t="s">
        <v>13</v>
      </c>
      <c r="B23" s="46">
        <v>170689</v>
      </c>
      <c r="C23" s="47">
        <v>170906.63</v>
      </c>
      <c r="D23" s="48">
        <f t="shared" si="0"/>
        <v>100.12750089343778</v>
      </c>
      <c r="E23" s="49">
        <f t="shared" si="1"/>
        <v>0.47943844216769665</v>
      </c>
      <c r="F23" s="89"/>
      <c r="G23" s="90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</row>
    <row r="24" spans="1:45" s="14" customFormat="1" ht="33.75">
      <c r="A24" s="50" t="s">
        <v>33</v>
      </c>
      <c r="B24" s="46"/>
      <c r="C24" s="47">
        <v>7.5</v>
      </c>
      <c r="D24" s="48"/>
      <c r="E24" s="49">
        <f t="shared" si="1"/>
        <v>2.1039489903099282E-05</v>
      </c>
      <c r="F24" s="89"/>
      <c r="G24" s="90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</row>
    <row r="25" spans="1:45" s="14" customFormat="1" ht="12.75">
      <c r="A25" s="45" t="s">
        <v>14</v>
      </c>
      <c r="B25" s="46">
        <v>79766</v>
      </c>
      <c r="C25" s="47">
        <v>80115.3</v>
      </c>
      <c r="D25" s="48">
        <f>C25/B25*100</f>
        <v>100.43790587468344</v>
      </c>
      <c r="E25" s="49">
        <f t="shared" si="1"/>
        <v>0.22474467272450266</v>
      </c>
      <c r="F25" s="89"/>
      <c r="G25" s="89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</row>
    <row r="26" spans="1:45" s="14" customFormat="1" ht="12.75">
      <c r="A26" s="45" t="s">
        <v>21</v>
      </c>
      <c r="B26" s="46">
        <v>57211</v>
      </c>
      <c r="C26" s="47">
        <v>57211.61</v>
      </c>
      <c r="D26" s="48">
        <f>C26/B26*100</f>
        <v>100.00106622852249</v>
      </c>
      <c r="E26" s="49">
        <f t="shared" si="1"/>
        <v>0.1604937454580072</v>
      </c>
      <c r="F26" s="89"/>
      <c r="G26" s="90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</row>
    <row r="27" spans="1:45" s="14" customFormat="1" ht="24.75" customHeight="1">
      <c r="A27" s="50" t="s">
        <v>90</v>
      </c>
      <c r="B27" s="46">
        <v>52141</v>
      </c>
      <c r="C27" s="47">
        <v>52141.35</v>
      </c>
      <c r="D27" s="48">
        <f aca="true" t="shared" si="2" ref="D27:D35">C27/B27*100</f>
        <v>100.00067125678449</v>
      </c>
      <c r="E27" s="49">
        <f t="shared" si="1"/>
        <v>0.14627032091452877</v>
      </c>
      <c r="F27" s="89"/>
      <c r="G27" s="90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</row>
    <row r="28" spans="1:45" s="14" customFormat="1" ht="12.75">
      <c r="A28" s="45" t="s">
        <v>19</v>
      </c>
      <c r="B28" s="51">
        <v>154692</v>
      </c>
      <c r="C28" s="47">
        <v>154698.04</v>
      </c>
      <c r="D28" s="48">
        <f t="shared" si="2"/>
        <v>100.00390453287824</v>
      </c>
      <c r="E28" s="49">
        <f t="shared" si="1"/>
        <v>0.4339690467478998</v>
      </c>
      <c r="F28" s="89"/>
      <c r="G28" s="90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</row>
    <row r="29" spans="1:45" s="14" customFormat="1" ht="12.75">
      <c r="A29" s="45" t="s">
        <v>27</v>
      </c>
      <c r="B29" s="46">
        <v>24968</v>
      </c>
      <c r="C29" s="47">
        <v>24968.47</v>
      </c>
      <c r="D29" s="48">
        <f t="shared" si="2"/>
        <v>100.00188240948415</v>
      </c>
      <c r="E29" s="49">
        <f t="shared" si="1"/>
        <v>0.07004318299477832</v>
      </c>
      <c r="F29" s="89"/>
      <c r="G29" s="90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</row>
    <row r="30" spans="1:45" s="14" customFormat="1" ht="12.75">
      <c r="A30" s="45" t="s">
        <v>25</v>
      </c>
      <c r="B30" s="46">
        <v>873.72</v>
      </c>
      <c r="C30" s="47">
        <v>873.72</v>
      </c>
      <c r="D30" s="48">
        <f t="shared" si="2"/>
        <v>100</v>
      </c>
      <c r="E30" s="49">
        <f t="shared" si="1"/>
        <v>0.002451016415751454</v>
      </c>
      <c r="F30" s="89"/>
      <c r="G30" s="90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</row>
    <row r="31" spans="1:45" s="14" customFormat="1" ht="12.75">
      <c r="A31" s="45" t="s">
        <v>22</v>
      </c>
      <c r="B31" s="46">
        <v>5155</v>
      </c>
      <c r="C31" s="47">
        <v>5183.3</v>
      </c>
      <c r="D31" s="48">
        <f t="shared" si="2"/>
        <v>100.54898157129001</v>
      </c>
      <c r="E31" s="49">
        <f t="shared" si="1"/>
        <v>0.014540531735297936</v>
      </c>
      <c r="F31" s="89"/>
      <c r="G31" s="90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</row>
    <row r="32" spans="1:69" s="14" customFormat="1" ht="12.75">
      <c r="A32" s="45" t="s">
        <v>23</v>
      </c>
      <c r="B32" s="46">
        <v>1382969.28</v>
      </c>
      <c r="C32" s="47">
        <v>1382974.28</v>
      </c>
      <c r="D32" s="48">
        <f t="shared" si="2"/>
        <v>100.00036154093026</v>
      </c>
      <c r="E32" s="49">
        <f t="shared" si="1"/>
        <v>3.879609786707467</v>
      </c>
      <c r="F32" s="89"/>
      <c r="G32" s="90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</row>
    <row r="33" spans="1:69" s="14" customFormat="1" ht="12.75">
      <c r="A33" s="45" t="s">
        <v>24</v>
      </c>
      <c r="B33" s="46">
        <v>221198</v>
      </c>
      <c r="C33" s="47">
        <v>221200.53</v>
      </c>
      <c r="D33" s="48">
        <f t="shared" si="2"/>
        <v>100.00114377164351</v>
      </c>
      <c r="E33" s="49">
        <f t="shared" si="1"/>
        <v>0.620526175666028</v>
      </c>
      <c r="F33" s="89"/>
      <c r="G33" s="90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</row>
    <row r="34" spans="1:69" s="14" customFormat="1" ht="12.75">
      <c r="A34" s="45" t="s">
        <v>28</v>
      </c>
      <c r="B34" s="46">
        <v>127978</v>
      </c>
      <c r="C34" s="47">
        <v>127978.07</v>
      </c>
      <c r="D34" s="48">
        <f t="shared" si="2"/>
        <v>100.00005469690103</v>
      </c>
      <c r="E34" s="49">
        <f t="shared" si="1"/>
        <v>0.3590124415444178</v>
      </c>
      <c r="F34" s="89"/>
      <c r="G34" s="90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</row>
    <row r="35" spans="1:69" s="14" customFormat="1" ht="14.25" customHeight="1">
      <c r="A35" s="52" t="s">
        <v>31</v>
      </c>
      <c r="B35" s="53">
        <v>1256649.19</v>
      </c>
      <c r="C35" s="54">
        <v>1301311.88</v>
      </c>
      <c r="D35" s="48">
        <f t="shared" si="2"/>
        <v>103.55410963977943</v>
      </c>
      <c r="E35" s="49">
        <f t="shared" si="1"/>
        <v>3.6505250880057525</v>
      </c>
      <c r="F35" s="89"/>
      <c r="G35" s="89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</row>
    <row r="36" spans="1:69" s="14" customFormat="1" ht="12.75">
      <c r="A36" s="55" t="s">
        <v>15</v>
      </c>
      <c r="B36" s="53">
        <f>B9+B10+B13+B14+B15+B16+B17+B18+B19+B20+B21+B22+B23+B25+B26+B27+B28+B29+B30+B31+B32+B33+B34+B35+B24</f>
        <v>35372571.19</v>
      </c>
      <c r="C36" s="54">
        <f>C9+C10+C12+C15+C16+C17+C18+C19+C20+C21+C22+C23+C24+C25+C26+C27+C28+C29+C31+C30+C32+C33+C34+C35+C11</f>
        <v>35647252.07</v>
      </c>
      <c r="D36" s="48">
        <f>C36/B36*100</f>
        <v>100.77653636916746</v>
      </c>
      <c r="E36" s="56" t="s">
        <v>93</v>
      </c>
      <c r="F36" s="93"/>
      <c r="G36" s="90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</row>
    <row r="37" spans="1:69" ht="12.75">
      <c r="A37" s="57" t="s">
        <v>16</v>
      </c>
      <c r="B37" s="58">
        <v>45026441</v>
      </c>
      <c r="C37" s="59">
        <v>44760995.08</v>
      </c>
      <c r="D37" s="60">
        <f>C37/B37*100</f>
        <v>99.41046657451784</v>
      </c>
      <c r="E37" s="61">
        <v>55.8</v>
      </c>
      <c r="F37" s="93"/>
      <c r="G37" s="90"/>
      <c r="H37" s="91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8" ht="12.75">
      <c r="A38" s="62" t="s">
        <v>17</v>
      </c>
      <c r="B38" s="63">
        <f>B36+B37</f>
        <v>80399012.19</v>
      </c>
      <c r="C38" s="64">
        <f>C37+C36</f>
        <v>80408247.15</v>
      </c>
      <c r="D38" s="60">
        <f>C38/B38*100</f>
        <v>100.01148640978099</v>
      </c>
      <c r="E38" s="65">
        <v>100</v>
      </c>
      <c r="F38" s="7"/>
      <c r="G38" s="3"/>
      <c r="H38" s="1"/>
    </row>
    <row r="39" spans="1:9" ht="12.75">
      <c r="A39" s="95"/>
      <c r="B39" s="96"/>
      <c r="C39" s="96"/>
      <c r="D39" s="96"/>
      <c r="E39" s="97"/>
      <c r="F39" s="4"/>
      <c r="G39" s="4"/>
      <c r="H39" s="2"/>
      <c r="I39" s="1"/>
    </row>
    <row r="40" spans="1:10" s="66" customFormat="1" ht="14.25" customHeight="1">
      <c r="A40" s="98" t="s">
        <v>94</v>
      </c>
      <c r="B40" s="85"/>
      <c r="C40" s="85"/>
      <c r="D40" s="85"/>
      <c r="E40" s="99"/>
      <c r="F40" s="86"/>
      <c r="G40" s="87"/>
      <c r="H40" s="6"/>
      <c r="I40" s="6"/>
      <c r="J40" s="5"/>
    </row>
    <row r="41" spans="1:10" s="66" customFormat="1" ht="14.25" customHeight="1">
      <c r="A41" s="98" t="s">
        <v>98</v>
      </c>
      <c r="B41" s="85"/>
      <c r="C41" s="85"/>
      <c r="D41" s="85"/>
      <c r="E41" s="100"/>
      <c r="F41" s="88"/>
      <c r="G41" s="87"/>
      <c r="H41" s="6"/>
      <c r="I41" s="6"/>
      <c r="J41" s="5"/>
    </row>
    <row r="42" spans="1:10" s="66" customFormat="1" ht="18" customHeight="1">
      <c r="A42" s="98" t="s">
        <v>99</v>
      </c>
      <c r="B42" s="85"/>
      <c r="C42" s="85"/>
      <c r="D42" s="85"/>
      <c r="E42" s="100"/>
      <c r="F42" s="88"/>
      <c r="G42" s="87"/>
      <c r="H42" s="6"/>
      <c r="I42" s="6"/>
      <c r="J42" s="5"/>
    </row>
    <row r="43" spans="1:9" s="66" customFormat="1" ht="3.75" customHeight="1" hidden="1">
      <c r="A43" s="98"/>
      <c r="B43" s="85"/>
      <c r="C43" s="85"/>
      <c r="D43" s="85"/>
      <c r="E43" s="100"/>
      <c r="F43" s="88"/>
      <c r="G43" s="88"/>
      <c r="H43" s="6"/>
      <c r="I43" s="6"/>
    </row>
    <row r="44" spans="1:9" s="66" customFormat="1" ht="19.5" customHeight="1" hidden="1">
      <c r="A44" s="101"/>
      <c r="B44" s="102"/>
      <c r="C44" s="102"/>
      <c r="D44" s="102"/>
      <c r="E44" s="103"/>
      <c r="F44" s="88"/>
      <c r="G44" s="88"/>
      <c r="H44" s="6"/>
      <c r="I44" s="6"/>
    </row>
    <row r="45" spans="1:9" s="9" customFormat="1" ht="18.75" customHeight="1">
      <c r="A45" s="104" t="s">
        <v>95</v>
      </c>
      <c r="B45" s="83"/>
      <c r="C45" s="83"/>
      <c r="D45" s="83"/>
      <c r="E45" s="105"/>
      <c r="F45" s="106"/>
      <c r="G45" s="106"/>
      <c r="H45" s="8"/>
      <c r="I45" s="8"/>
    </row>
    <row r="46" spans="1:9" s="9" customFormat="1" ht="18.75" customHeight="1">
      <c r="A46" s="104"/>
      <c r="B46" s="83"/>
      <c r="C46" s="83"/>
      <c r="D46" s="83"/>
      <c r="E46" s="105"/>
      <c r="F46" s="8"/>
      <c r="G46" s="8"/>
      <c r="H46" s="8"/>
      <c r="I46" s="8"/>
    </row>
    <row r="47" spans="1:9" s="9" customFormat="1" ht="15.75">
      <c r="A47" s="104"/>
      <c r="B47" s="83"/>
      <c r="C47" s="83"/>
      <c r="D47" s="83"/>
      <c r="E47" s="105"/>
      <c r="F47" s="8"/>
      <c r="G47" s="8"/>
      <c r="H47" s="8"/>
      <c r="I47" s="8"/>
    </row>
    <row r="48" spans="1:9" s="9" customFormat="1" ht="15.75">
      <c r="A48" s="104"/>
      <c r="B48" s="83"/>
      <c r="C48" s="83"/>
      <c r="D48" s="83"/>
      <c r="E48" s="105"/>
      <c r="F48" s="8"/>
      <c r="G48" s="8"/>
      <c r="H48" s="8"/>
      <c r="I48" s="8"/>
    </row>
    <row r="49" spans="1:9" s="9" customFormat="1" ht="10.5" customHeight="1">
      <c r="A49" s="104"/>
      <c r="B49" s="83"/>
      <c r="C49" s="83"/>
      <c r="D49" s="83"/>
      <c r="E49" s="105"/>
      <c r="F49" s="10"/>
      <c r="G49" s="10"/>
      <c r="H49" s="10"/>
      <c r="I49" s="10"/>
    </row>
    <row r="50" spans="1:9" s="8" customFormat="1" ht="15.75" customHeight="1" hidden="1">
      <c r="A50" s="104"/>
      <c r="B50" s="83"/>
      <c r="C50" s="83"/>
      <c r="D50" s="83"/>
      <c r="E50" s="105"/>
      <c r="F50" s="10"/>
      <c r="G50" s="10"/>
      <c r="H50" s="10"/>
      <c r="I50" s="10"/>
    </row>
    <row r="51" spans="1:9" s="6" customFormat="1" ht="4.5" customHeight="1">
      <c r="A51" s="107" t="s">
        <v>96</v>
      </c>
      <c r="B51" s="108"/>
      <c r="C51" s="108"/>
      <c r="D51" s="108"/>
      <c r="E51" s="109"/>
      <c r="F51" s="11"/>
      <c r="G51" s="11"/>
      <c r="H51" s="11"/>
      <c r="I51" s="11"/>
    </row>
    <row r="52" spans="1:9" s="8" customFormat="1" ht="15.75">
      <c r="A52" s="107"/>
      <c r="B52" s="108"/>
      <c r="C52" s="108"/>
      <c r="D52" s="108"/>
      <c r="E52" s="109"/>
      <c r="F52" s="10"/>
      <c r="G52" s="10"/>
      <c r="H52" s="10"/>
      <c r="I52" s="10"/>
    </row>
    <row r="53" spans="1:9" s="8" customFormat="1" ht="15.75">
      <c r="A53" s="107"/>
      <c r="B53" s="108"/>
      <c r="C53" s="108"/>
      <c r="D53" s="108"/>
      <c r="E53" s="109"/>
      <c r="F53" s="10"/>
      <c r="G53" s="10"/>
      <c r="H53" s="10"/>
      <c r="I53" s="10"/>
    </row>
    <row r="54" spans="1:9" s="8" customFormat="1" ht="15.75">
      <c r="A54" s="107"/>
      <c r="B54" s="108"/>
      <c r="C54" s="108"/>
      <c r="D54" s="108"/>
      <c r="E54" s="109"/>
      <c r="F54" s="10"/>
      <c r="G54" s="10"/>
      <c r="H54" s="10"/>
      <c r="I54" s="10"/>
    </row>
    <row r="55" spans="1:9" s="8" customFormat="1" ht="13.5" customHeight="1">
      <c r="A55" s="107"/>
      <c r="B55" s="108"/>
      <c r="C55" s="108"/>
      <c r="D55" s="108"/>
      <c r="E55" s="109"/>
      <c r="F55" s="10"/>
      <c r="G55" s="10"/>
      <c r="H55" s="10"/>
      <c r="I55" s="10"/>
    </row>
    <row r="56" spans="1:5" s="8" customFormat="1" ht="14.25" customHeight="1">
      <c r="A56" s="107"/>
      <c r="B56" s="108"/>
      <c r="C56" s="108"/>
      <c r="D56" s="108"/>
      <c r="E56" s="109"/>
    </row>
    <row r="57" spans="1:5" s="8" customFormat="1" ht="15.75">
      <c r="A57" s="110"/>
      <c r="B57" s="111"/>
      <c r="C57" s="111"/>
      <c r="D57" s="111"/>
      <c r="E57" s="112"/>
    </row>
    <row r="58" s="8" customFormat="1" ht="15.75"/>
    <row r="59" s="8" customFormat="1" ht="15.75"/>
    <row r="60" s="8" customFormat="1" ht="15.75"/>
    <row r="61" s="8" customFormat="1" ht="15.75"/>
    <row r="62" s="8" customFormat="1" ht="15.75"/>
    <row r="63" s="8" customFormat="1" ht="15.75"/>
    <row r="64" s="8" customFormat="1" ht="15.75"/>
    <row r="65" s="8" customFormat="1" ht="15.75"/>
    <row r="66" s="8" customFormat="1" ht="15.75"/>
    <row r="67" s="8" customFormat="1" ht="15.75"/>
    <row r="68" s="8" customFormat="1" ht="15.75"/>
    <row r="69" s="8" customFormat="1" ht="15.75"/>
  </sheetData>
  <sheetProtection/>
  <mergeCells count="7">
    <mergeCell ref="A51:E57"/>
    <mergeCell ref="A7:A8"/>
    <mergeCell ref="B7:B8"/>
    <mergeCell ref="C7:C8"/>
    <mergeCell ref="D7:D8"/>
    <mergeCell ref="E7:E8"/>
    <mergeCell ref="A45:E50"/>
  </mergeCells>
  <printOptions/>
  <pageMargins left="0.8" right="0.34" top="0.91" bottom="0.24" header="0.5" footer="0.5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31">
      <selection activeCell="G7" sqref="G7"/>
    </sheetView>
  </sheetViews>
  <sheetFormatPr defaultColWidth="9.00390625" defaultRowHeight="12.75"/>
  <cols>
    <col min="1" max="1" width="39.625" style="41" customWidth="1"/>
    <col min="2" max="4" width="3.375" style="42" bestFit="1" customWidth="1"/>
    <col min="5" max="5" width="16.625" style="43" bestFit="1" customWidth="1"/>
    <col min="6" max="6" width="15.75390625" style="43" customWidth="1"/>
    <col min="7" max="7" width="7.625" style="43" customWidth="1"/>
    <col min="8" max="8" width="10.00390625" style="43" customWidth="1"/>
    <col min="9" max="9" width="9.125" style="20" customWidth="1"/>
    <col min="10" max="10" width="10.00390625" style="20" bestFit="1" customWidth="1"/>
    <col min="11" max="16384" width="9.125" style="20" customWidth="1"/>
  </cols>
  <sheetData>
    <row r="1" spans="1:8" s="15" customFormat="1" ht="26.25" customHeight="1">
      <c r="A1" s="84" t="s">
        <v>97</v>
      </c>
      <c r="B1" s="84"/>
      <c r="C1" s="84"/>
      <c r="D1" s="84"/>
      <c r="E1" s="84"/>
      <c r="F1" s="84"/>
      <c r="G1" s="84"/>
      <c r="H1" s="84"/>
    </row>
    <row r="2" spans="1:8" s="15" customFormat="1" ht="11.25">
      <c r="A2" s="16"/>
      <c r="B2" s="17"/>
      <c r="C2" s="17"/>
      <c r="D2" s="17"/>
      <c r="E2" s="18"/>
      <c r="F2" s="18"/>
      <c r="G2" s="18"/>
      <c r="H2" s="18"/>
    </row>
    <row r="3" spans="1:8" ht="70.5" customHeight="1">
      <c r="A3" s="76" t="s">
        <v>37</v>
      </c>
      <c r="B3" s="77" t="s">
        <v>38</v>
      </c>
      <c r="C3" s="77" t="s">
        <v>39</v>
      </c>
      <c r="D3" s="77" t="s">
        <v>40</v>
      </c>
      <c r="E3" s="19" t="s">
        <v>41</v>
      </c>
      <c r="F3" s="19" t="s">
        <v>42</v>
      </c>
      <c r="G3" s="19" t="s">
        <v>43</v>
      </c>
      <c r="H3" s="19" t="s">
        <v>44</v>
      </c>
    </row>
    <row r="4" spans="1:8" s="24" customFormat="1" ht="28.5">
      <c r="A4" s="21" t="s">
        <v>45</v>
      </c>
      <c r="B4" s="22">
        <v>1</v>
      </c>
      <c r="C4" s="22"/>
      <c r="D4" s="22"/>
      <c r="E4" s="23">
        <f>E5+E7+E8+E6</f>
        <v>6034965.3100000005</v>
      </c>
      <c r="F4" s="23">
        <f>F5+F7+F8+F6</f>
        <v>6000076.890000001</v>
      </c>
      <c r="G4" s="23">
        <f>ROUND(F4/E4*100,1)</f>
        <v>99.4</v>
      </c>
      <c r="H4" s="27">
        <f>ROUND(F4/80447215.67*100,2)</f>
        <v>7.46</v>
      </c>
    </row>
    <row r="5" spans="1:8" s="28" customFormat="1" ht="30">
      <c r="A5" s="25" t="s">
        <v>46</v>
      </c>
      <c r="B5" s="26">
        <v>1</v>
      </c>
      <c r="C5" s="26">
        <v>1</v>
      </c>
      <c r="D5" s="26"/>
      <c r="E5" s="27">
        <v>4069162.19</v>
      </c>
      <c r="F5" s="27">
        <v>4040982.74</v>
      </c>
      <c r="G5" s="23">
        <f aca="true" t="shared" si="0" ref="G5:G48">ROUND(F5/E5*100,1)</f>
        <v>99.3</v>
      </c>
      <c r="H5" s="27">
        <f aca="true" t="shared" si="1" ref="H5:H48">ROUND(F5/80447215.67*100,2)</f>
        <v>5.02</v>
      </c>
    </row>
    <row r="6" spans="1:8" s="28" customFormat="1" ht="15">
      <c r="A6" s="25" t="s">
        <v>47</v>
      </c>
      <c r="B6" s="26">
        <v>1</v>
      </c>
      <c r="C6" s="26">
        <v>5</v>
      </c>
      <c r="D6" s="26"/>
      <c r="E6" s="27">
        <v>0</v>
      </c>
      <c r="F6" s="27">
        <v>0</v>
      </c>
      <c r="G6" s="23">
        <v>0</v>
      </c>
      <c r="H6" s="27">
        <f t="shared" si="1"/>
        <v>0</v>
      </c>
    </row>
    <row r="7" spans="1:8" s="28" customFormat="1" ht="15">
      <c r="A7" s="25" t="s">
        <v>48</v>
      </c>
      <c r="B7" s="26">
        <v>1</v>
      </c>
      <c r="C7" s="26">
        <v>9</v>
      </c>
      <c r="D7" s="26"/>
      <c r="E7" s="27">
        <v>213</v>
      </c>
      <c r="F7" s="27">
        <v>0</v>
      </c>
      <c r="G7" s="23">
        <f t="shared" si="0"/>
        <v>0</v>
      </c>
      <c r="H7" s="27">
        <f t="shared" si="1"/>
        <v>0</v>
      </c>
    </row>
    <row r="8" spans="1:8" s="28" customFormat="1" ht="15.75" customHeight="1">
      <c r="A8" s="25" t="s">
        <v>49</v>
      </c>
      <c r="B8" s="26">
        <v>1</v>
      </c>
      <c r="C8" s="26">
        <v>10</v>
      </c>
      <c r="D8" s="26"/>
      <c r="E8" s="27">
        <v>1965590.12</v>
      </c>
      <c r="F8" s="27">
        <v>1959094.15</v>
      </c>
      <c r="G8" s="23">
        <f t="shared" si="0"/>
        <v>99.7</v>
      </c>
      <c r="H8" s="27">
        <f t="shared" si="1"/>
        <v>2.44</v>
      </c>
    </row>
    <row r="9" spans="1:8" s="28" customFormat="1" ht="1.5" customHeight="1" hidden="1">
      <c r="A9" s="25"/>
      <c r="B9" s="26"/>
      <c r="C9" s="26"/>
      <c r="D9" s="26"/>
      <c r="E9" s="27"/>
      <c r="F9" s="27"/>
      <c r="G9" s="23" t="e">
        <f t="shared" si="0"/>
        <v>#DIV/0!</v>
      </c>
      <c r="H9" s="27">
        <f t="shared" si="1"/>
        <v>0</v>
      </c>
    </row>
    <row r="10" spans="1:8" s="29" customFormat="1" ht="30" customHeight="1">
      <c r="A10" s="21" t="s">
        <v>50</v>
      </c>
      <c r="B10" s="22">
        <v>2</v>
      </c>
      <c r="C10" s="22">
        <v>2</v>
      </c>
      <c r="D10" s="22"/>
      <c r="E10" s="23">
        <v>16387.22</v>
      </c>
      <c r="F10" s="23">
        <v>16387.22</v>
      </c>
      <c r="G10" s="23">
        <f t="shared" si="0"/>
        <v>100</v>
      </c>
      <c r="H10" s="27">
        <f t="shared" si="1"/>
        <v>0.02</v>
      </c>
    </row>
    <row r="11" spans="1:8" s="29" customFormat="1" ht="17.25" customHeight="1">
      <c r="A11" s="21" t="s">
        <v>51</v>
      </c>
      <c r="B11" s="22">
        <v>3</v>
      </c>
      <c r="C11" s="22"/>
      <c r="D11" s="22"/>
      <c r="E11" s="23">
        <v>582</v>
      </c>
      <c r="F11" s="23">
        <v>582</v>
      </c>
      <c r="G11" s="23"/>
      <c r="H11" s="27">
        <f t="shared" si="1"/>
        <v>0</v>
      </c>
    </row>
    <row r="12" spans="1:10" s="30" customFormat="1" ht="17.25" customHeight="1">
      <c r="A12" s="21" t="s">
        <v>52</v>
      </c>
      <c r="B12" s="22">
        <v>4</v>
      </c>
      <c r="C12" s="22"/>
      <c r="D12" s="22"/>
      <c r="E12" s="23">
        <f>E14+E19+E20+E21</f>
        <v>4117658.78</v>
      </c>
      <c r="F12" s="23">
        <f>F14+F19+F20+F21</f>
        <v>4079478.81</v>
      </c>
      <c r="G12" s="23">
        <f t="shared" si="0"/>
        <v>99.1</v>
      </c>
      <c r="H12" s="27">
        <f t="shared" si="1"/>
        <v>5.07</v>
      </c>
      <c r="J12" s="31"/>
    </row>
    <row r="13" spans="1:8" s="30" customFormat="1" ht="2.25" customHeight="1">
      <c r="A13" s="21"/>
      <c r="B13" s="22"/>
      <c r="C13" s="22"/>
      <c r="D13" s="22"/>
      <c r="E13" s="23"/>
      <c r="F13" s="23"/>
      <c r="G13" s="23" t="e">
        <f t="shared" si="0"/>
        <v>#DIV/0!</v>
      </c>
      <c r="H13" s="27">
        <f t="shared" si="1"/>
        <v>0</v>
      </c>
    </row>
    <row r="14" spans="1:8" ht="30" customHeight="1">
      <c r="A14" s="25" t="s">
        <v>53</v>
      </c>
      <c r="B14" s="26">
        <v>4</v>
      </c>
      <c r="C14" s="26">
        <v>2</v>
      </c>
      <c r="D14" s="26"/>
      <c r="E14" s="27">
        <f>SUM(E15:E18)</f>
        <v>1586162</v>
      </c>
      <c r="F14" s="27">
        <f>SUM(F15:F18)</f>
        <v>1586008.22</v>
      </c>
      <c r="G14" s="23">
        <f t="shared" si="0"/>
        <v>100</v>
      </c>
      <c r="H14" s="27">
        <f t="shared" si="1"/>
        <v>1.97</v>
      </c>
    </row>
    <row r="15" spans="1:8" s="28" customFormat="1" ht="24">
      <c r="A15" s="73" t="s">
        <v>54</v>
      </c>
      <c r="B15" s="74">
        <v>4</v>
      </c>
      <c r="C15" s="74">
        <v>2</v>
      </c>
      <c r="D15" s="74">
        <v>1</v>
      </c>
      <c r="E15" s="75">
        <v>984217</v>
      </c>
      <c r="F15" s="75">
        <v>984064.98</v>
      </c>
      <c r="G15" s="23">
        <f t="shared" si="0"/>
        <v>100</v>
      </c>
      <c r="H15" s="27">
        <f t="shared" si="1"/>
        <v>1.22</v>
      </c>
    </row>
    <row r="16" spans="1:8" s="28" customFormat="1" ht="36">
      <c r="A16" s="73" t="s">
        <v>55</v>
      </c>
      <c r="B16" s="74">
        <v>4</v>
      </c>
      <c r="C16" s="74">
        <v>2</v>
      </c>
      <c r="D16" s="74">
        <v>2</v>
      </c>
      <c r="E16" s="75">
        <v>84640</v>
      </c>
      <c r="F16" s="75">
        <v>84639.24</v>
      </c>
      <c r="G16" s="23">
        <f t="shared" si="0"/>
        <v>100</v>
      </c>
      <c r="H16" s="27">
        <f t="shared" si="1"/>
        <v>0.11</v>
      </c>
    </row>
    <row r="17" spans="1:8" s="28" customFormat="1" ht="24">
      <c r="A17" s="73" t="s">
        <v>56</v>
      </c>
      <c r="B17" s="74">
        <v>4</v>
      </c>
      <c r="C17" s="74">
        <v>2</v>
      </c>
      <c r="D17" s="74">
        <v>3</v>
      </c>
      <c r="E17" s="75">
        <v>517305</v>
      </c>
      <c r="F17" s="75">
        <v>517304</v>
      </c>
      <c r="G17" s="23">
        <f t="shared" si="0"/>
        <v>100</v>
      </c>
      <c r="H17" s="27">
        <f t="shared" si="1"/>
        <v>0.64</v>
      </c>
    </row>
    <row r="18" spans="1:8" s="28" customFormat="1" ht="13.5" customHeight="1">
      <c r="A18" s="73" t="s">
        <v>57</v>
      </c>
      <c r="B18" s="74">
        <v>4</v>
      </c>
      <c r="C18" s="74">
        <v>2</v>
      </c>
      <c r="D18" s="74">
        <v>5</v>
      </c>
      <c r="E18" s="75">
        <v>0</v>
      </c>
      <c r="F18" s="75">
        <v>0</v>
      </c>
      <c r="G18" s="23"/>
      <c r="H18" s="27">
        <f t="shared" si="1"/>
        <v>0</v>
      </c>
    </row>
    <row r="19" spans="1:8" s="28" customFormat="1" ht="15">
      <c r="A19" s="25" t="s">
        <v>58</v>
      </c>
      <c r="B19" s="26">
        <v>4</v>
      </c>
      <c r="C19" s="26">
        <v>5</v>
      </c>
      <c r="D19" s="26"/>
      <c r="E19" s="27">
        <v>1206451.76</v>
      </c>
      <c r="F19" s="27">
        <v>1206451.76</v>
      </c>
      <c r="G19" s="23">
        <f t="shared" si="0"/>
        <v>100</v>
      </c>
      <c r="H19" s="27">
        <f t="shared" si="1"/>
        <v>1.5</v>
      </c>
    </row>
    <row r="20" spans="1:8" s="28" customFormat="1" ht="15">
      <c r="A20" s="25" t="s">
        <v>59</v>
      </c>
      <c r="B20" s="26">
        <v>4</v>
      </c>
      <c r="C20" s="26">
        <v>8</v>
      </c>
      <c r="D20" s="26"/>
      <c r="E20" s="27">
        <v>1227887.38</v>
      </c>
      <c r="F20" s="27">
        <v>1189886.69</v>
      </c>
      <c r="G20" s="23">
        <f t="shared" si="0"/>
        <v>96.9</v>
      </c>
      <c r="H20" s="27">
        <f t="shared" si="1"/>
        <v>1.48</v>
      </c>
    </row>
    <row r="21" spans="1:10" ht="30">
      <c r="A21" s="25" t="s">
        <v>60</v>
      </c>
      <c r="B21" s="26">
        <v>4</v>
      </c>
      <c r="C21" s="26">
        <v>10</v>
      </c>
      <c r="D21" s="26"/>
      <c r="E21" s="27">
        <f>SUM(E22:E24)</f>
        <v>97157.64</v>
      </c>
      <c r="F21" s="27">
        <f>SUM(F22:F24)</f>
        <v>97132.14</v>
      </c>
      <c r="G21" s="23">
        <f t="shared" si="0"/>
        <v>100</v>
      </c>
      <c r="H21" s="27">
        <f t="shared" si="1"/>
        <v>0.12</v>
      </c>
      <c r="J21" s="33"/>
    </row>
    <row r="22" spans="1:8" s="28" customFormat="1" ht="14.25" customHeight="1">
      <c r="A22" s="73" t="s">
        <v>61</v>
      </c>
      <c r="B22" s="74">
        <v>4</v>
      </c>
      <c r="C22" s="74">
        <v>10</v>
      </c>
      <c r="D22" s="74">
        <v>2</v>
      </c>
      <c r="E22" s="75">
        <v>39712.57</v>
      </c>
      <c r="F22" s="75">
        <v>39687.07</v>
      </c>
      <c r="G22" s="23">
        <f t="shared" si="0"/>
        <v>99.9</v>
      </c>
      <c r="H22" s="27">
        <f t="shared" si="1"/>
        <v>0.05</v>
      </c>
    </row>
    <row r="23" spans="1:8" s="28" customFormat="1" ht="15">
      <c r="A23" s="73" t="s">
        <v>62</v>
      </c>
      <c r="B23" s="74">
        <v>4</v>
      </c>
      <c r="C23" s="74">
        <v>10</v>
      </c>
      <c r="D23" s="74">
        <v>4</v>
      </c>
      <c r="E23" s="75">
        <v>34945.07</v>
      </c>
      <c r="F23" s="75">
        <v>34945.07</v>
      </c>
      <c r="G23" s="23">
        <f t="shared" si="0"/>
        <v>100</v>
      </c>
      <c r="H23" s="27">
        <f t="shared" si="1"/>
        <v>0.04</v>
      </c>
    </row>
    <row r="24" spans="1:8" s="28" customFormat="1" ht="15">
      <c r="A24" s="73" t="s">
        <v>63</v>
      </c>
      <c r="B24" s="74">
        <v>4</v>
      </c>
      <c r="C24" s="74">
        <v>10</v>
      </c>
      <c r="D24" s="74">
        <v>5</v>
      </c>
      <c r="E24" s="75">
        <v>22500</v>
      </c>
      <c r="F24" s="75">
        <v>22500</v>
      </c>
      <c r="G24" s="23">
        <f t="shared" si="0"/>
        <v>100</v>
      </c>
      <c r="H24" s="27">
        <f t="shared" si="1"/>
        <v>0.03</v>
      </c>
    </row>
    <row r="25" spans="1:8" s="29" customFormat="1" ht="15.75" customHeight="1">
      <c r="A25" s="21" t="s">
        <v>64</v>
      </c>
      <c r="B25" s="22">
        <v>5</v>
      </c>
      <c r="C25" s="22"/>
      <c r="D25" s="22"/>
      <c r="E25" s="23">
        <v>179599</v>
      </c>
      <c r="F25" s="23">
        <v>178620.01</v>
      </c>
      <c r="G25" s="23">
        <f t="shared" si="0"/>
        <v>99.5</v>
      </c>
      <c r="H25" s="27">
        <f t="shared" si="1"/>
        <v>0.22</v>
      </c>
    </row>
    <row r="26" spans="1:10" s="34" customFormat="1" ht="42" customHeight="1">
      <c r="A26" s="21" t="s">
        <v>65</v>
      </c>
      <c r="B26" s="22">
        <v>6</v>
      </c>
      <c r="C26" s="22"/>
      <c r="D26" s="22"/>
      <c r="E26" s="23">
        <f>E27+E28+E29+E30</f>
        <v>8261364.4799999995</v>
      </c>
      <c r="F26" s="23">
        <f>SUM(F27:F30)</f>
        <v>8243722.409999999</v>
      </c>
      <c r="G26" s="23">
        <f t="shared" si="0"/>
        <v>99.8</v>
      </c>
      <c r="H26" s="27">
        <f t="shared" si="1"/>
        <v>10.25</v>
      </c>
      <c r="J26" s="35"/>
    </row>
    <row r="27" spans="1:8" s="29" customFormat="1" ht="15">
      <c r="A27" s="25" t="s">
        <v>66</v>
      </c>
      <c r="B27" s="26">
        <v>6</v>
      </c>
      <c r="C27" s="26">
        <v>1</v>
      </c>
      <c r="D27" s="26"/>
      <c r="E27" s="27">
        <v>121473.3</v>
      </c>
      <c r="F27" s="27">
        <v>121473.3</v>
      </c>
      <c r="G27" s="23">
        <f t="shared" si="0"/>
        <v>100</v>
      </c>
      <c r="H27" s="27">
        <f t="shared" si="1"/>
        <v>0.15</v>
      </c>
    </row>
    <row r="28" spans="1:8" s="28" customFormat="1" ht="15.75" customHeight="1">
      <c r="A28" s="25" t="s">
        <v>67</v>
      </c>
      <c r="B28" s="26">
        <v>6</v>
      </c>
      <c r="C28" s="26">
        <v>2</v>
      </c>
      <c r="D28" s="26"/>
      <c r="E28" s="27">
        <v>6294657</v>
      </c>
      <c r="F28" s="27">
        <v>6293710.31</v>
      </c>
      <c r="G28" s="23">
        <f t="shared" si="0"/>
        <v>100</v>
      </c>
      <c r="H28" s="27">
        <f t="shared" si="1"/>
        <v>7.82</v>
      </c>
    </row>
    <row r="29" spans="1:8" s="28" customFormat="1" ht="16.5" customHeight="1">
      <c r="A29" s="25" t="s">
        <v>68</v>
      </c>
      <c r="B29" s="26">
        <v>6</v>
      </c>
      <c r="C29" s="26">
        <v>3</v>
      </c>
      <c r="D29" s="26"/>
      <c r="E29" s="27">
        <v>1769251.18</v>
      </c>
      <c r="F29" s="27">
        <v>1752556.69</v>
      </c>
      <c r="G29" s="23">
        <f t="shared" si="0"/>
        <v>99.1</v>
      </c>
      <c r="H29" s="27">
        <f t="shared" si="1"/>
        <v>2.18</v>
      </c>
    </row>
    <row r="30" spans="1:8" s="28" customFormat="1" ht="30">
      <c r="A30" s="25" t="s">
        <v>69</v>
      </c>
      <c r="B30" s="26">
        <v>6</v>
      </c>
      <c r="C30" s="26">
        <v>5</v>
      </c>
      <c r="D30" s="26"/>
      <c r="E30" s="27">
        <v>75983</v>
      </c>
      <c r="F30" s="27">
        <v>75982.11</v>
      </c>
      <c r="G30" s="23">
        <f t="shared" si="0"/>
        <v>100</v>
      </c>
      <c r="H30" s="27">
        <f t="shared" si="1"/>
        <v>0.09</v>
      </c>
    </row>
    <row r="31" spans="1:8" s="29" customFormat="1" ht="15">
      <c r="A31" s="21" t="s">
        <v>70</v>
      </c>
      <c r="B31" s="22">
        <v>7</v>
      </c>
      <c r="C31" s="22"/>
      <c r="D31" s="22"/>
      <c r="E31" s="23">
        <v>20197608.44</v>
      </c>
      <c r="F31" s="23">
        <v>19822363.92</v>
      </c>
      <c r="G31" s="23">
        <f t="shared" si="0"/>
        <v>98.1</v>
      </c>
      <c r="H31" s="27">
        <f t="shared" si="1"/>
        <v>24.64</v>
      </c>
    </row>
    <row r="32" spans="1:10" s="30" customFormat="1" ht="50.25" customHeight="1">
      <c r="A32" s="21" t="s">
        <v>71</v>
      </c>
      <c r="B32" s="22">
        <v>8</v>
      </c>
      <c r="C32" s="22"/>
      <c r="D32" s="22"/>
      <c r="E32" s="23">
        <f>E33+E34+E35</f>
        <v>4201896.88</v>
      </c>
      <c r="F32" s="23">
        <f>SUM(F33:F35)</f>
        <v>4167222.68</v>
      </c>
      <c r="G32" s="23">
        <f t="shared" si="0"/>
        <v>99.2</v>
      </c>
      <c r="H32" s="27">
        <f t="shared" si="1"/>
        <v>5.18</v>
      </c>
      <c r="J32" s="31"/>
    </row>
    <row r="33" spans="1:8" s="28" customFormat="1" ht="15">
      <c r="A33" s="25" t="s">
        <v>72</v>
      </c>
      <c r="B33" s="26">
        <v>8</v>
      </c>
      <c r="C33" s="26">
        <v>1</v>
      </c>
      <c r="D33" s="26"/>
      <c r="E33" s="27">
        <v>590275</v>
      </c>
      <c r="F33" s="27">
        <v>587752.16</v>
      </c>
      <c r="G33" s="23">
        <f t="shared" si="0"/>
        <v>99.6</v>
      </c>
      <c r="H33" s="27">
        <f t="shared" si="1"/>
        <v>0.73</v>
      </c>
    </row>
    <row r="34" spans="1:8" s="28" customFormat="1" ht="15">
      <c r="A34" s="25" t="s">
        <v>73</v>
      </c>
      <c r="B34" s="26">
        <v>8</v>
      </c>
      <c r="C34" s="26">
        <v>2</v>
      </c>
      <c r="D34" s="26"/>
      <c r="E34" s="27">
        <v>3611621.88</v>
      </c>
      <c r="F34" s="27">
        <v>3579470.52</v>
      </c>
      <c r="G34" s="23">
        <f t="shared" si="0"/>
        <v>99.1</v>
      </c>
      <c r="H34" s="27">
        <f t="shared" si="1"/>
        <v>4.45</v>
      </c>
    </row>
    <row r="35" spans="1:8" s="28" customFormat="1" ht="15">
      <c r="A35" s="25" t="s">
        <v>74</v>
      </c>
      <c r="B35" s="26">
        <v>8</v>
      </c>
      <c r="C35" s="26">
        <v>3</v>
      </c>
      <c r="D35" s="26"/>
      <c r="E35" s="27"/>
      <c r="F35" s="27"/>
      <c r="G35" s="23"/>
      <c r="H35" s="27">
        <f t="shared" si="1"/>
        <v>0</v>
      </c>
    </row>
    <row r="36" spans="1:8" s="29" customFormat="1" ht="15">
      <c r="A36" s="21" t="s">
        <v>75</v>
      </c>
      <c r="B36" s="22">
        <v>9</v>
      </c>
      <c r="C36" s="22"/>
      <c r="D36" s="22"/>
      <c r="E36" s="23">
        <v>33810721.5</v>
      </c>
      <c r="F36" s="23">
        <v>33594334.89</v>
      </c>
      <c r="G36" s="23">
        <f t="shared" si="0"/>
        <v>99.4</v>
      </c>
      <c r="H36" s="27">
        <f t="shared" si="1"/>
        <v>41.76</v>
      </c>
    </row>
    <row r="37" spans="1:8" s="34" customFormat="1" ht="15">
      <c r="A37" s="21" t="s">
        <v>76</v>
      </c>
      <c r="B37" s="22">
        <v>10</v>
      </c>
      <c r="C37" s="22"/>
      <c r="D37" s="22"/>
      <c r="E37" s="23">
        <f>E38+E39+E40+E41+E42</f>
        <v>4345488.58</v>
      </c>
      <c r="F37" s="23">
        <f>F38+F39+F40+F41+F42</f>
        <v>4344426.84</v>
      </c>
      <c r="G37" s="23">
        <f t="shared" si="0"/>
        <v>100</v>
      </c>
      <c r="H37" s="27">
        <f t="shared" si="1"/>
        <v>5.4</v>
      </c>
    </row>
    <row r="38" spans="1:8" s="28" customFormat="1" ht="15">
      <c r="A38" s="25" t="s">
        <v>77</v>
      </c>
      <c r="B38" s="26">
        <v>10</v>
      </c>
      <c r="C38" s="26">
        <v>1</v>
      </c>
      <c r="D38" s="26"/>
      <c r="E38" s="27">
        <v>2527155.25</v>
      </c>
      <c r="F38" s="27">
        <v>2526377.71</v>
      </c>
      <c r="G38" s="23">
        <f t="shared" si="0"/>
        <v>100</v>
      </c>
      <c r="H38" s="27">
        <f t="shared" si="1"/>
        <v>3.14</v>
      </c>
    </row>
    <row r="39" spans="1:8" s="28" customFormat="1" ht="15" customHeight="1">
      <c r="A39" s="25" t="s">
        <v>78</v>
      </c>
      <c r="B39" s="26">
        <v>10</v>
      </c>
      <c r="C39" s="26">
        <v>3</v>
      </c>
      <c r="D39" s="26"/>
      <c r="E39" s="27">
        <v>3641.24</v>
      </c>
      <c r="F39" s="27">
        <v>3641.24</v>
      </c>
      <c r="G39" s="23">
        <f t="shared" si="0"/>
        <v>100</v>
      </c>
      <c r="H39" s="27">
        <f t="shared" si="1"/>
        <v>0</v>
      </c>
    </row>
    <row r="40" spans="1:8" s="28" customFormat="1" ht="15">
      <c r="A40" s="25" t="s">
        <v>79</v>
      </c>
      <c r="B40" s="26">
        <v>10</v>
      </c>
      <c r="C40" s="26">
        <v>4</v>
      </c>
      <c r="D40" s="26"/>
      <c r="E40" s="27">
        <v>8219</v>
      </c>
      <c r="F40" s="27">
        <v>8160.15</v>
      </c>
      <c r="G40" s="23">
        <f t="shared" si="0"/>
        <v>99.3</v>
      </c>
      <c r="H40" s="27">
        <f t="shared" si="1"/>
        <v>0.01</v>
      </c>
    </row>
    <row r="41" spans="1:8" s="28" customFormat="1" ht="15">
      <c r="A41" s="25" t="s">
        <v>80</v>
      </c>
      <c r="B41" s="26">
        <v>10</v>
      </c>
      <c r="C41" s="26">
        <v>6</v>
      </c>
      <c r="D41" s="26"/>
      <c r="E41" s="27">
        <v>24999.67</v>
      </c>
      <c r="F41" s="27">
        <v>24999.67</v>
      </c>
      <c r="G41" s="23">
        <f t="shared" si="0"/>
        <v>100</v>
      </c>
      <c r="H41" s="27">
        <f t="shared" si="1"/>
        <v>0.03</v>
      </c>
    </row>
    <row r="42" spans="1:8" s="36" customFormat="1" ht="30">
      <c r="A42" s="25" t="s">
        <v>81</v>
      </c>
      <c r="B42" s="26">
        <v>10</v>
      </c>
      <c r="C42" s="26">
        <v>8</v>
      </c>
      <c r="D42" s="26"/>
      <c r="E42" s="78">
        <v>1781473.42</v>
      </c>
      <c r="F42" s="78">
        <v>1781248.07</v>
      </c>
      <c r="G42" s="23">
        <f t="shared" si="0"/>
        <v>100</v>
      </c>
      <c r="H42" s="27">
        <f t="shared" si="1"/>
        <v>2.21</v>
      </c>
    </row>
    <row r="43" spans="1:9" s="28" customFormat="1" ht="14.25" customHeight="1">
      <c r="A43" s="73" t="s">
        <v>82</v>
      </c>
      <c r="B43" s="74">
        <v>10</v>
      </c>
      <c r="C43" s="74">
        <v>8</v>
      </c>
      <c r="D43" s="74"/>
      <c r="E43" s="78">
        <v>1457842.82</v>
      </c>
      <c r="F43" s="78">
        <v>1457842.82</v>
      </c>
      <c r="G43" s="23">
        <f t="shared" si="0"/>
        <v>100</v>
      </c>
      <c r="H43" s="27">
        <f t="shared" si="1"/>
        <v>1.81</v>
      </c>
      <c r="I43" s="37"/>
    </row>
    <row r="44" spans="1:10" s="28" customFormat="1" ht="24">
      <c r="A44" s="73" t="s">
        <v>83</v>
      </c>
      <c r="B44" s="74">
        <v>10</v>
      </c>
      <c r="C44" s="74">
        <v>8</v>
      </c>
      <c r="D44" s="74"/>
      <c r="E44" s="78">
        <v>775</v>
      </c>
      <c r="F44" s="78">
        <v>549.89</v>
      </c>
      <c r="G44" s="23">
        <f t="shared" si="0"/>
        <v>71</v>
      </c>
      <c r="H44" s="27">
        <f t="shared" si="1"/>
        <v>0</v>
      </c>
      <c r="I44" s="37"/>
      <c r="J44" s="44"/>
    </row>
    <row r="45" spans="1:9" s="28" customFormat="1" ht="24">
      <c r="A45" s="73" t="s">
        <v>84</v>
      </c>
      <c r="B45" s="74">
        <v>10</v>
      </c>
      <c r="C45" s="74">
        <v>8</v>
      </c>
      <c r="D45" s="74"/>
      <c r="E45" s="78">
        <v>95665.22</v>
      </c>
      <c r="F45" s="78">
        <v>95665.22</v>
      </c>
      <c r="G45" s="23">
        <f t="shared" si="0"/>
        <v>100</v>
      </c>
      <c r="H45" s="27">
        <f t="shared" si="1"/>
        <v>0.12</v>
      </c>
      <c r="I45" s="37"/>
    </row>
    <row r="46" spans="1:9" s="28" customFormat="1" ht="24">
      <c r="A46" s="73" t="s">
        <v>85</v>
      </c>
      <c r="B46" s="74">
        <v>10</v>
      </c>
      <c r="C46" s="74">
        <v>8</v>
      </c>
      <c r="D46" s="74"/>
      <c r="E46" s="78">
        <v>6804</v>
      </c>
      <c r="F46" s="78">
        <v>6803.86</v>
      </c>
      <c r="G46" s="23">
        <f t="shared" si="0"/>
        <v>100</v>
      </c>
      <c r="H46" s="27">
        <f t="shared" si="1"/>
        <v>0.01</v>
      </c>
      <c r="I46" s="37"/>
    </row>
    <row r="47" spans="1:10" s="39" customFormat="1" ht="15" customHeight="1">
      <c r="A47" s="73" t="s">
        <v>86</v>
      </c>
      <c r="B47" s="74">
        <v>10</v>
      </c>
      <c r="C47" s="74">
        <v>8</v>
      </c>
      <c r="D47" s="74"/>
      <c r="E47" s="32">
        <f>E42-E43-E44-E45-E46</f>
        <v>220386.37999999986</v>
      </c>
      <c r="F47" s="32">
        <f>F42-F43-F44-F45-F46</f>
        <v>220386.28</v>
      </c>
      <c r="G47" s="23">
        <f t="shared" si="0"/>
        <v>100</v>
      </c>
      <c r="H47" s="27">
        <f t="shared" si="1"/>
        <v>0.27</v>
      </c>
      <c r="I47" s="38"/>
      <c r="J47" s="67"/>
    </row>
    <row r="48" spans="1:9" s="29" customFormat="1" ht="15">
      <c r="A48" s="21" t="s">
        <v>87</v>
      </c>
      <c r="B48" s="40"/>
      <c r="C48" s="40"/>
      <c r="D48" s="40"/>
      <c r="E48" s="23">
        <f>E4+E10+E12+E25+E26+E31+E32+E36+E37+E13+E11</f>
        <v>81166272.19000001</v>
      </c>
      <c r="F48" s="23">
        <f>F4+F10+F12+F25+F26+F31+F32+F36+F37+F13+F11</f>
        <v>80447215.67000002</v>
      </c>
      <c r="G48" s="23">
        <f t="shared" si="0"/>
        <v>99.1</v>
      </c>
      <c r="H48" s="27">
        <f t="shared" si="1"/>
        <v>100</v>
      </c>
      <c r="I48" s="72"/>
    </row>
    <row r="49" spans="1:8" ht="15">
      <c r="A49" s="25" t="s">
        <v>88</v>
      </c>
      <c r="B49" s="26"/>
      <c r="C49" s="26"/>
      <c r="D49" s="26"/>
      <c r="E49" s="27">
        <v>-767260</v>
      </c>
      <c r="F49" s="27">
        <v>-38968.52</v>
      </c>
      <c r="G49" s="23"/>
      <c r="H49" s="27"/>
    </row>
    <row r="50" spans="1:8" ht="11.25">
      <c r="A50" s="68"/>
      <c r="B50" s="69"/>
      <c r="C50" s="69"/>
      <c r="D50" s="69"/>
      <c r="E50" s="70"/>
      <c r="F50" s="71"/>
      <c r="G50" s="70"/>
      <c r="H50" s="70"/>
    </row>
    <row r="51" spans="1:8" ht="11.25">
      <c r="A51" s="68"/>
      <c r="B51" s="69"/>
      <c r="C51" s="69"/>
      <c r="D51" s="69"/>
      <c r="E51" s="71"/>
      <c r="F51" s="71"/>
      <c r="G51" s="70"/>
      <c r="H51" s="70"/>
    </row>
    <row r="52" spans="1:8" ht="11.25">
      <c r="A52" s="68"/>
      <c r="B52" s="69"/>
      <c r="C52" s="69"/>
      <c r="D52" s="69"/>
      <c r="E52" s="70"/>
      <c r="F52" s="70"/>
      <c r="G52" s="70"/>
      <c r="H52" s="70"/>
    </row>
    <row r="53" spans="1:8" ht="11.25">
      <c r="A53" s="68"/>
      <c r="B53" s="69"/>
      <c r="C53" s="69"/>
      <c r="D53" s="69"/>
      <c r="E53" s="70"/>
      <c r="F53" s="70"/>
      <c r="G53" s="70"/>
      <c r="H53" s="70"/>
    </row>
    <row r="54" spans="1:8" ht="11.25">
      <c r="A54" s="68"/>
      <c r="B54" s="69"/>
      <c r="C54" s="69"/>
      <c r="D54" s="69"/>
      <c r="E54" s="70"/>
      <c r="F54" s="70"/>
      <c r="G54" s="70"/>
      <c r="H54" s="70"/>
    </row>
    <row r="55" spans="1:8" ht="11.25">
      <c r="A55" s="68"/>
      <c r="B55" s="69"/>
      <c r="C55" s="69"/>
      <c r="D55" s="69"/>
      <c r="E55" s="70"/>
      <c r="F55" s="70"/>
      <c r="G55" s="70"/>
      <c r="H55" s="70"/>
    </row>
    <row r="56" spans="1:8" ht="11.25">
      <c r="A56" s="68"/>
      <c r="B56" s="69"/>
      <c r="C56" s="69"/>
      <c r="D56" s="69"/>
      <c r="E56" s="70"/>
      <c r="F56" s="70"/>
      <c r="G56" s="70"/>
      <c r="H56" s="70"/>
    </row>
    <row r="57" spans="1:8" ht="11.25">
      <c r="A57" s="68"/>
      <c r="B57" s="69"/>
      <c r="C57" s="69"/>
      <c r="D57" s="69"/>
      <c r="E57" s="70"/>
      <c r="F57" s="70"/>
      <c r="G57" s="70"/>
      <c r="H57" s="70"/>
    </row>
    <row r="58" spans="1:8" ht="11.25">
      <c r="A58" s="68"/>
      <c r="B58" s="69"/>
      <c r="C58" s="69"/>
      <c r="D58" s="69"/>
      <c r="E58" s="70"/>
      <c r="F58" s="70"/>
      <c r="G58" s="70"/>
      <c r="H58" s="70"/>
    </row>
    <row r="59" spans="1:8" ht="11.25">
      <c r="A59" s="68"/>
      <c r="B59" s="69"/>
      <c r="C59" s="69"/>
      <c r="D59" s="69"/>
      <c r="E59" s="70"/>
      <c r="F59" s="70"/>
      <c r="G59" s="70"/>
      <c r="H59" s="70"/>
    </row>
    <row r="60" spans="1:8" ht="11.25">
      <c r="A60" s="68"/>
      <c r="B60" s="69"/>
      <c r="C60" s="69"/>
      <c r="D60" s="69"/>
      <c r="E60" s="70"/>
      <c r="F60" s="70"/>
      <c r="G60" s="70"/>
      <c r="H60" s="70"/>
    </row>
    <row r="61" spans="1:8" ht="11.25">
      <c r="A61" s="68"/>
      <c r="B61" s="69"/>
      <c r="C61" s="69"/>
      <c r="D61" s="69"/>
      <c r="E61" s="70"/>
      <c r="F61" s="70"/>
      <c r="G61" s="70"/>
      <c r="H61" s="70"/>
    </row>
  </sheetData>
  <sheetProtection/>
  <mergeCells count="1">
    <mergeCell ref="A1:H1"/>
  </mergeCells>
  <printOptions horizontalCentered="1"/>
  <pageMargins left="0.78" right="0.16" top="0.47" bottom="0.61" header="0.17" footer="0.17"/>
  <pageSetup fitToHeight="1" fitToWidth="1"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bondaruk</dc:creator>
  <cp:keywords/>
  <dc:description/>
  <cp:lastModifiedBy>Вакульчик Наталья Владимировна</cp:lastModifiedBy>
  <cp:lastPrinted>2022-12-12T13:43:22Z</cp:lastPrinted>
  <dcterms:created xsi:type="dcterms:W3CDTF">2007-04-19T11:51:10Z</dcterms:created>
  <dcterms:modified xsi:type="dcterms:W3CDTF">2023-03-10T09:33:03Z</dcterms:modified>
  <cp:category/>
  <cp:version/>
  <cp:contentType/>
  <cp:contentStatus/>
</cp:coreProperties>
</file>