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Доходы" sheetId="1" r:id="rId1"/>
    <sheet name="Расходы" sheetId="2" r:id="rId2"/>
  </sheets>
  <definedNames>
    <definedName name="ART" localSheetId="1">'Расходы'!#REF!</definedName>
    <definedName name="CHP" localSheetId="1">'Расходы'!#REF!</definedName>
    <definedName name="CLS" localSheetId="1">'Расходы'!#REF!</definedName>
    <definedName name="CTG" localSheetId="1">'Расходы'!#REF!</definedName>
    <definedName name="DSC" localSheetId="1">'Расходы'!#REF!</definedName>
    <definedName name="ExternalData_1" localSheetId="1">'Расходы'!$A$3:$H$48</definedName>
    <definedName name="Flank" localSheetId="1">'Расходы'!#REF!</definedName>
    <definedName name="God" localSheetId="1">'Расходы'!#REF!</definedName>
    <definedName name="ITM" localSheetId="1">'Расходы'!#REF!</definedName>
    <definedName name="KND" localSheetId="1">'Расходы'!$D:$D</definedName>
    <definedName name="KO" localSheetId="1">'Расходы'!#REF!</definedName>
    <definedName name="Kv" localSheetId="1">'Расходы'!#REF!</definedName>
    <definedName name="Levelb" localSheetId="1">'Расходы'!#REF!</definedName>
    <definedName name="Mes" localSheetId="1">'Расходы'!#REF!</definedName>
    <definedName name="NAME" localSheetId="1">'Расходы'!$A:$A</definedName>
    <definedName name="Otc" localSheetId="1">'Расходы'!#REF!</definedName>
    <definedName name="PRGR" localSheetId="1">'Расходы'!#REF!</definedName>
    <definedName name="SART" localSheetId="1">'Расходы'!#REF!</definedName>
    <definedName name="SCT" localSheetId="1">'Расходы'!$B:$B</definedName>
    <definedName name="SSCT" localSheetId="1">'Расходы'!$C:$C</definedName>
    <definedName name="W1" localSheetId="1">'Расходы'!$E:$E</definedName>
    <definedName name="W2" localSheetId="1">'Расходы'!#REF!</definedName>
    <definedName name="W3" localSheetId="1">'Расходы'!$F:$F</definedName>
    <definedName name="W4" localSheetId="1">'Расходы'!$G:$G</definedName>
    <definedName name="W5" localSheetId="1">'Расходы'!$H:$H</definedName>
    <definedName name="W6" localSheetId="1">'Расходы'!#REF!</definedName>
    <definedName name="_xlnm.Print_Titles" localSheetId="1">'Расходы'!$2:$3</definedName>
  </definedNames>
  <calcPr fullCalcOnLoad="1"/>
</workbook>
</file>

<file path=xl/sharedStrings.xml><?xml version="1.0" encoding="utf-8"?>
<sst xmlns="http://schemas.openxmlformats.org/spreadsheetml/2006/main" count="100" uniqueCount="100">
  <si>
    <t xml:space="preserve">Сведения </t>
  </si>
  <si>
    <t xml:space="preserve"> </t>
  </si>
  <si>
    <t>Доходы</t>
  </si>
  <si>
    <t>Наименование доходов</t>
  </si>
  <si>
    <t>Подоходный налог</t>
  </si>
  <si>
    <t>Налог на прибыль</t>
  </si>
  <si>
    <t>Местные налоги и сборы:</t>
  </si>
  <si>
    <t>Земельный налог</t>
  </si>
  <si>
    <t>Налог на недвижимость</t>
  </si>
  <si>
    <t>НДС</t>
  </si>
  <si>
    <t>Единый налог с предпринимателей</t>
  </si>
  <si>
    <t>Единый налог для сельхозпроизвд.</t>
  </si>
  <si>
    <t>Налог на использ. природных ресурсов</t>
  </si>
  <si>
    <t>Госпошлина</t>
  </si>
  <si>
    <t>Проценты банка</t>
  </si>
  <si>
    <t>Итого доходов</t>
  </si>
  <si>
    <t>Безвозмездные поступления</t>
  </si>
  <si>
    <t>Всего доходов</t>
  </si>
  <si>
    <t xml:space="preserve">                          о выполнении бюджета Дрогичинского района</t>
  </si>
  <si>
    <t>Доходы от сдачи в аренду зем. участ.</t>
  </si>
  <si>
    <t>% к годов.пл.</t>
  </si>
  <si>
    <t>дивиденды по акциям</t>
  </si>
  <si>
    <t>Доходы от осущ.принос.доход.деят. (р.45)</t>
  </si>
  <si>
    <t>Доходы от оказания услуг (р.46)</t>
  </si>
  <si>
    <t>Доходы от релизации госимущества (р.47-49)</t>
  </si>
  <si>
    <t>Административные платежи</t>
  </si>
  <si>
    <t>Сборы за осуществл. деятельности</t>
  </si>
  <si>
    <t>Доходы от сдачи в аренду иного имущ.</t>
  </si>
  <si>
    <t>Штрафы и удержания</t>
  </si>
  <si>
    <t>сбор с заготовителей</t>
  </si>
  <si>
    <t>налог за владение собаками</t>
  </si>
  <si>
    <t>Прочие неналоговые доходы:</t>
  </si>
  <si>
    <t xml:space="preserve">                                    рублей</t>
  </si>
  <si>
    <t>Поступления по отмененным налогам, сборам (пошлинам) (возврат сбора на финансирование госрасходов)</t>
  </si>
  <si>
    <t>Уд. вес в собств.доходах</t>
  </si>
  <si>
    <t>налог на доходы</t>
  </si>
  <si>
    <t>Налог при упрощенной системе</t>
  </si>
  <si>
    <t>Р А С Х О Д Ы</t>
  </si>
  <si>
    <t>Раздел</t>
  </si>
  <si>
    <t>Подраздел</t>
  </si>
  <si>
    <t>Вид</t>
  </si>
  <si>
    <t>Уточненный план на год</t>
  </si>
  <si>
    <t>Исполнено с начала года</t>
  </si>
  <si>
    <t>% исполнения к плану на год</t>
  </si>
  <si>
    <t>Уделный вес в общих расходах</t>
  </si>
  <si>
    <t>ОБЩЕГОСУДАРСТВЕННАЯ ДЕЯТЕЛЬНОСТЬ</t>
  </si>
  <si>
    <t>Государственные органы общего назначения</t>
  </si>
  <si>
    <t>Обслуживание государственного долга</t>
  </si>
  <si>
    <t>Резервные фонды</t>
  </si>
  <si>
    <t>Другая общегосударственная деятельность</t>
  </si>
  <si>
    <t>Обеспечение мобилизационной подготовки и мобилизации</t>
  </si>
  <si>
    <t>Судебная власть</t>
  </si>
  <si>
    <t>НАЦИОНАЛЬНАЯ ЭКОНОМИКА</t>
  </si>
  <si>
    <t>Сельское хозяйство, рыбохозяйственная деятельность</t>
  </si>
  <si>
    <t>Сельскохозяйственные организации, финансируемые из бюджета</t>
  </si>
  <si>
    <t>Развитие сельскохозяйственного производства, рыбоводства и переработки сельскохозяйственной продукции</t>
  </si>
  <si>
    <t>Сохранение и расширение сельскохозяйственных угодий</t>
  </si>
  <si>
    <t xml:space="preserve">Прочие вопросы в области  сельского хозяйства </t>
  </si>
  <si>
    <t>Транспорт</t>
  </si>
  <si>
    <t>Топливо и энергетика</t>
  </si>
  <si>
    <t>Другая деятельность в области национальной экономики</t>
  </si>
  <si>
    <t>Имущественные отношения, картография и геодезия</t>
  </si>
  <si>
    <t>Туризм</t>
  </si>
  <si>
    <t xml:space="preserve">Прочие отрасли национальной экономики </t>
  </si>
  <si>
    <t>ОХРАНА ОКРУЖАЮЩЕЙ СРЕДЫ</t>
  </si>
  <si>
    <t>ЖИЛИЩНО-КОММУНАЛЬНЫЕ УСЛУГИ И ЖИЛИЩНОЕ СТРОИТЕЛЬСТВО</t>
  </si>
  <si>
    <t>Жилищное строительство</t>
  </si>
  <si>
    <t>Жилищно-коммунальное хозяйство</t>
  </si>
  <si>
    <t>Благоустройство населенных пунктов</t>
  </si>
  <si>
    <t>Другие вопросы в области жилищно-коммунальных услуг</t>
  </si>
  <si>
    <t>ЗДРАВООХРАНЕНИЕ</t>
  </si>
  <si>
    <t>ФИЗИЧЕСКАЯ КУЛЬТУРА, СПОРТ, КУЛЬТУРА И СРЕДСТВА МАССОВОЙ ИНФОРМАЦИИ</t>
  </si>
  <si>
    <t>Физическая культура и спорт</t>
  </si>
  <si>
    <t>Культура</t>
  </si>
  <si>
    <t>Средства массовой информации</t>
  </si>
  <si>
    <t>ОБРАЗОВАНИЕ</t>
  </si>
  <si>
    <t>СОЦИАЛЬНАЯ ПОЛИТИКА</t>
  </si>
  <si>
    <t>Социальная защита</t>
  </si>
  <si>
    <t>Помощь семьям, воспитывающим детей</t>
  </si>
  <si>
    <t>Молодежная политика</t>
  </si>
  <si>
    <t>Помощь в обеспечении жильем</t>
  </si>
  <si>
    <t>Другие вопросы в области социальной политики</t>
  </si>
  <si>
    <t xml:space="preserve">     Государственная адресная социальная помощь</t>
  </si>
  <si>
    <t xml:space="preserve">     Бесплатное питание учащихся школ на территории радиоактивного загрязнения</t>
  </si>
  <si>
    <t xml:space="preserve">     Бесплатное обеспечение продуктами питания детей первых двух лет жизни</t>
  </si>
  <si>
    <t>оказание помощи в подготовке лагерей к летнему, оздоровительному периоду</t>
  </si>
  <si>
    <t xml:space="preserve">     Другие вопросы в области социальной политики</t>
  </si>
  <si>
    <t>ИТОГО РАСХОДОВ</t>
  </si>
  <si>
    <t>ПРОФИЦИТ (+),  ДЕФИЦИТ (-)</t>
  </si>
  <si>
    <t>Уточ. план на 2022 год</t>
  </si>
  <si>
    <t xml:space="preserve">                           по состоянию на 01.10.2022 года</t>
  </si>
  <si>
    <t xml:space="preserve">Поступило на 01.10.2022 </t>
  </si>
  <si>
    <t xml:space="preserve">   Удельный вес собственных доходов в общем объеме бюджета составляет 44,9 %, удель- </t>
  </si>
  <si>
    <t>ный вес дотации 54,5 %. Дополнительно поступило от увеличения ставок налогов</t>
  </si>
  <si>
    <t xml:space="preserve">563,2 тыс. рублей или 2,2 % от собственных доходов. </t>
  </si>
  <si>
    <t>100 / 44,9</t>
  </si>
  <si>
    <t>доходы от перечисления части прибыли унитарных госпредприятий</t>
  </si>
  <si>
    <t xml:space="preserve"> Сумма долга, гарантированного райисполкомом на 1 октября 2022 г. составила 993,7 тыс. рублей (при установленном лимите на конец года 1 335,5 тыс.рублей) и снизилась с начала года на 364,3 тыс. рублей или 26,8%. Просроченной задолженности субъектов хозяйствования по кредитам, выданным под гарантии местных исполнительных и распорядительных органов района, не имеется.</t>
  </si>
  <si>
    <t xml:space="preserve"> За 9 месяцев 2022 года исполнение гарантий по кредитам банков не проводилось. По состоянию на 1 октября 2022 г. просроченной задолженности по исполненным гарантиям не имеется. Имеющаяся задолженность по процентам за несвоевременный возврат    исполненных гарантий в сумме 474,64 рубля числится за КСУП «Племенной завод «Закозельский». Согласно мировому соглашению, заключенному 25.11.2019г., срок уплаты данной задолженности начинается с 24.01.2032г. </t>
  </si>
  <si>
    <t>Отчет об исполнении бюджета Дрогичинского района по расходам на 01.10.2022г.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</si>
</sst>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#,##0.0_р_."/>
    <numFmt numFmtId="180" formatCode="#,##0.0"/>
    <numFmt numFmtId="181" formatCode="00"/>
    <numFmt numFmtId="182" formatCode="000"/>
  </numFmts>
  <fonts count="6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10"/>
      <name val="Arial Cyr"/>
      <family val="0"/>
    </font>
    <font>
      <b/>
      <sz val="12"/>
      <name val="Times New Roman Cyr"/>
      <family val="0"/>
    </font>
    <font>
      <sz val="8"/>
      <name val="Times New Roman Cyr"/>
      <family val="0"/>
    </font>
    <font>
      <b/>
      <sz val="9"/>
      <name val="Times New Roman Cyr"/>
      <family val="0"/>
    </font>
    <font>
      <sz val="8"/>
      <name val="Arial"/>
      <family val="2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name val="Times New Roman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name val="Times New Roman Cyr"/>
      <family val="0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4" fontId="1" fillId="0" borderId="0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/>
    </xf>
    <xf numFmtId="174" fontId="8" fillId="0" borderId="0" xfId="0" applyNumberFormat="1" applyFont="1" applyAlignment="1">
      <alignment/>
    </xf>
    <xf numFmtId="0" fontId="0" fillId="33" borderId="0" xfId="0" applyFill="1" applyAlignment="1">
      <alignment/>
    </xf>
    <xf numFmtId="0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horizontal="left" vertical="center" wrapText="1"/>
    </xf>
    <xf numFmtId="181" fontId="13" fillId="0" borderId="0" xfId="0" applyNumberFormat="1" applyFont="1" applyAlignment="1">
      <alignment vertical="top"/>
    </xf>
    <xf numFmtId="180" fontId="13" fillId="0" borderId="0" xfId="0" applyNumberFormat="1" applyFont="1" applyAlignment="1">
      <alignment vertical="top"/>
    </xf>
    <xf numFmtId="49" fontId="14" fillId="0" borderId="10" xfId="0" applyNumberFormat="1" applyFont="1" applyBorder="1" applyAlignment="1">
      <alignment horizontal="center" vertical="justify" wrapText="1"/>
    </xf>
    <xf numFmtId="181" fontId="14" fillId="0" borderId="10" xfId="0" applyNumberFormat="1" applyFont="1" applyBorder="1" applyAlignment="1">
      <alignment horizontal="center" vertical="center" textRotation="90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vertical="top"/>
    </xf>
    <xf numFmtId="0" fontId="16" fillId="0" borderId="10" xfId="0" applyNumberFormat="1" applyFont="1" applyFill="1" applyBorder="1" applyAlignment="1">
      <alignment vertical="justify" wrapText="1"/>
    </xf>
    <xf numFmtId="181" fontId="16" fillId="0" borderId="10" xfId="0" applyNumberFormat="1" applyFont="1" applyFill="1" applyBorder="1" applyAlignment="1">
      <alignment vertical="top"/>
    </xf>
    <xf numFmtId="4" fontId="16" fillId="0" borderId="10" xfId="0" applyNumberFormat="1" applyFont="1" applyFill="1" applyBorder="1" applyAlignment="1">
      <alignment vertical="top"/>
    </xf>
    <xf numFmtId="0" fontId="18" fillId="0" borderId="0" xfId="0" applyNumberFormat="1" applyFont="1" applyAlignment="1">
      <alignment vertical="top"/>
    </xf>
    <xf numFmtId="0" fontId="17" fillId="0" borderId="10" xfId="0" applyNumberFormat="1" applyFont="1" applyFill="1" applyBorder="1" applyAlignment="1">
      <alignment vertical="justify" wrapText="1"/>
    </xf>
    <xf numFmtId="181" fontId="17" fillId="0" borderId="10" xfId="0" applyNumberFormat="1" applyFont="1" applyFill="1" applyBorder="1" applyAlignment="1">
      <alignment vertical="top"/>
    </xf>
    <xf numFmtId="4" fontId="17" fillId="0" borderId="10" xfId="0" applyNumberFormat="1" applyFont="1" applyFill="1" applyBorder="1" applyAlignment="1">
      <alignment vertical="top"/>
    </xf>
    <xf numFmtId="0" fontId="19" fillId="0" borderId="0" xfId="0" applyNumberFormat="1" applyFont="1" applyAlignment="1">
      <alignment vertical="top"/>
    </xf>
    <xf numFmtId="0" fontId="20" fillId="0" borderId="0" xfId="0" applyNumberFormat="1" applyFont="1" applyAlignment="1">
      <alignment vertical="top"/>
    </xf>
    <xf numFmtId="0" fontId="21" fillId="0" borderId="0" xfId="0" applyNumberFormat="1" applyFont="1" applyFill="1" applyAlignment="1">
      <alignment vertical="top"/>
    </xf>
    <xf numFmtId="4" fontId="21" fillId="0" borderId="0" xfId="0" applyNumberFormat="1" applyFont="1" applyFill="1" applyAlignment="1">
      <alignment vertical="top"/>
    </xf>
    <xf numFmtId="4" fontId="13" fillId="0" borderId="10" xfId="0" applyNumberFormat="1" applyFont="1" applyFill="1" applyBorder="1" applyAlignment="1">
      <alignment vertical="top"/>
    </xf>
    <xf numFmtId="4" fontId="15" fillId="0" borderId="0" xfId="0" applyNumberFormat="1" applyFont="1" applyAlignment="1">
      <alignment vertical="top"/>
    </xf>
    <xf numFmtId="0" fontId="21" fillId="0" borderId="0" xfId="0" applyNumberFormat="1" applyFont="1" applyAlignment="1">
      <alignment vertical="top"/>
    </xf>
    <xf numFmtId="4" fontId="21" fillId="0" borderId="0" xfId="0" applyNumberFormat="1" applyFont="1" applyAlignment="1">
      <alignment vertical="top"/>
    </xf>
    <xf numFmtId="0" fontId="15" fillId="0" borderId="0" xfId="0" applyNumberFormat="1" applyFont="1" applyFill="1" applyAlignment="1">
      <alignment vertical="top"/>
    </xf>
    <xf numFmtId="0" fontId="19" fillId="0" borderId="0" xfId="0" applyNumberFormat="1" applyFont="1" applyFill="1" applyAlignment="1">
      <alignment vertical="top"/>
    </xf>
    <xf numFmtId="0" fontId="22" fillId="0" borderId="0" xfId="0" applyNumberFormat="1" applyFont="1" applyFill="1" applyAlignment="1">
      <alignment vertical="top"/>
    </xf>
    <xf numFmtId="0" fontId="22" fillId="0" borderId="0" xfId="0" applyNumberFormat="1" applyFont="1" applyAlignment="1">
      <alignment vertical="top"/>
    </xf>
    <xf numFmtId="181" fontId="23" fillId="0" borderId="10" xfId="0" applyNumberFormat="1" applyFont="1" applyFill="1" applyBorder="1" applyAlignment="1">
      <alignment vertical="top"/>
    </xf>
    <xf numFmtId="0" fontId="15" fillId="0" borderId="0" xfId="0" applyNumberFormat="1" applyFont="1" applyAlignment="1">
      <alignment vertical="top" wrapText="1"/>
    </xf>
    <xf numFmtId="181" fontId="15" fillId="0" borderId="0" xfId="0" applyNumberFormat="1" applyFont="1" applyAlignment="1">
      <alignment vertical="top"/>
    </xf>
    <xf numFmtId="180" fontId="15" fillId="0" borderId="0" xfId="0" applyNumberFormat="1" applyFont="1" applyAlignment="1">
      <alignment vertical="top"/>
    </xf>
    <xf numFmtId="4" fontId="19" fillId="0" borderId="0" xfId="0" applyNumberFormat="1" applyFont="1" applyAlignment="1">
      <alignment vertical="top"/>
    </xf>
    <xf numFmtId="0" fontId="24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24" fillId="33" borderId="10" xfId="0" applyNumberFormat="1" applyFont="1" applyFill="1" applyBorder="1" applyAlignment="1">
      <alignment/>
    </xf>
    <xf numFmtId="174" fontId="24" fillId="33" borderId="10" xfId="0" applyNumberFormat="1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24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horizontal="right"/>
    </xf>
    <xf numFmtId="0" fontId="24" fillId="33" borderId="11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24" fillId="33" borderId="11" xfId="0" applyNumberFormat="1" applyFont="1" applyFill="1" applyBorder="1" applyAlignment="1">
      <alignment/>
    </xf>
    <xf numFmtId="0" fontId="25" fillId="33" borderId="12" xfId="0" applyFont="1" applyFill="1" applyBorder="1" applyAlignment="1">
      <alignment/>
    </xf>
    <xf numFmtId="174" fontId="24" fillId="33" borderId="13" xfId="0" applyNumberFormat="1" applyFont="1" applyFill="1" applyBorder="1" applyAlignment="1">
      <alignment horizontal="center"/>
    </xf>
    <xf numFmtId="174" fontId="1" fillId="33" borderId="0" xfId="0" applyNumberFormat="1" applyFont="1" applyFill="1" applyBorder="1" applyAlignment="1">
      <alignment horizontal="center"/>
    </xf>
    <xf numFmtId="0" fontId="24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24" fillId="0" borderId="15" xfId="0" applyNumberFormat="1" applyFont="1" applyBorder="1" applyAlignment="1">
      <alignment/>
    </xf>
    <xf numFmtId="174" fontId="24" fillId="0" borderId="10" xfId="0" applyNumberFormat="1" applyFont="1" applyBorder="1" applyAlignment="1">
      <alignment horizontal="center"/>
    </xf>
    <xf numFmtId="174" fontId="24" fillId="0" borderId="14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174" fontId="25" fillId="0" borderId="10" xfId="0" applyNumberFormat="1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74" fontId="4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/>
    </xf>
    <xf numFmtId="4" fontId="22" fillId="0" borderId="0" xfId="0" applyNumberFormat="1" applyFont="1" applyAlignment="1">
      <alignment vertical="top"/>
    </xf>
    <xf numFmtId="0" fontId="15" fillId="0" borderId="0" xfId="0" applyNumberFormat="1" applyFont="1" applyFill="1" applyAlignment="1">
      <alignment vertical="top" wrapText="1"/>
    </xf>
    <xf numFmtId="181" fontId="15" fillId="0" borderId="0" xfId="0" applyNumberFormat="1" applyFont="1" applyFill="1" applyAlignment="1">
      <alignment vertical="top"/>
    </xf>
    <xf numFmtId="180" fontId="15" fillId="0" borderId="0" xfId="0" applyNumberFormat="1" applyFont="1" applyFill="1" applyAlignment="1">
      <alignment vertical="top"/>
    </xf>
    <xf numFmtId="4" fontId="26" fillId="0" borderId="10" xfId="52" applyNumberFormat="1" applyFont="1" applyBorder="1" applyAlignment="1">
      <alignment horizontal="right" vertical="top"/>
      <protection/>
    </xf>
    <xf numFmtId="4" fontId="15" fillId="0" borderId="0" xfId="0" applyNumberFormat="1" applyFont="1" applyFill="1" applyAlignment="1">
      <alignment vertical="top"/>
    </xf>
    <xf numFmtId="4" fontId="16" fillId="0" borderId="0" xfId="0" applyNumberFormat="1" applyFont="1" applyFill="1" applyBorder="1" applyAlignment="1">
      <alignment vertical="top"/>
    </xf>
    <xf numFmtId="0" fontId="27" fillId="0" borderId="10" xfId="0" applyNumberFormat="1" applyFont="1" applyFill="1" applyBorder="1" applyAlignment="1">
      <alignment vertical="justify" wrapText="1"/>
    </xf>
    <xf numFmtId="181" fontId="27" fillId="0" borderId="10" xfId="0" applyNumberFormat="1" applyFont="1" applyFill="1" applyBorder="1" applyAlignment="1">
      <alignment vertical="top"/>
    </xf>
    <xf numFmtId="4" fontId="2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horizontal="left" wrapText="1"/>
    </xf>
    <xf numFmtId="0" fontId="24" fillId="0" borderId="1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12" fillId="0" borderId="0" xfId="0" applyNumberFormat="1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3">
      <selection activeCell="N52" sqref="N52"/>
    </sheetView>
  </sheetViews>
  <sheetFormatPr defaultColWidth="9.00390625" defaultRowHeight="12.75"/>
  <cols>
    <col min="1" max="1" width="40.00390625" style="0" customWidth="1"/>
    <col min="2" max="2" width="12.375" style="0" customWidth="1"/>
    <col min="3" max="3" width="12.00390625" style="0" customWidth="1"/>
    <col min="4" max="4" width="10.125" style="0" customWidth="1"/>
    <col min="5" max="5" width="10.625" style="0" customWidth="1"/>
    <col min="6" max="6" width="8.25390625" style="0" customWidth="1"/>
    <col min="7" max="7" width="9.625" style="0" customWidth="1"/>
    <col min="8" max="8" width="9.375" style="0" customWidth="1"/>
  </cols>
  <sheetData>
    <row r="1" spans="1:5" ht="12.75">
      <c r="A1" s="13"/>
      <c r="B1" s="13" t="s">
        <v>0</v>
      </c>
      <c r="C1" s="13"/>
      <c r="D1" s="14"/>
      <c r="E1" s="14"/>
    </row>
    <row r="2" spans="1:5" ht="12.75">
      <c r="A2" s="13" t="s">
        <v>18</v>
      </c>
      <c r="B2" s="13"/>
      <c r="C2" s="13"/>
      <c r="D2" s="13"/>
      <c r="E2" s="14"/>
    </row>
    <row r="3" spans="1:5" ht="12.75">
      <c r="A3" s="13" t="s">
        <v>90</v>
      </c>
      <c r="B3" s="13"/>
      <c r="C3" s="13"/>
      <c r="D3" s="14"/>
      <c r="E3" s="14"/>
    </row>
    <row r="4" spans="1:5" ht="5.25" customHeight="1">
      <c r="A4" s="13"/>
      <c r="B4" s="13"/>
      <c r="C4" s="13"/>
      <c r="D4" s="14"/>
      <c r="E4" s="14"/>
    </row>
    <row r="5" spans="1:5" ht="6.75" customHeight="1">
      <c r="A5" s="13"/>
      <c r="B5" s="13"/>
      <c r="C5" s="13"/>
      <c r="D5" s="14"/>
      <c r="E5" s="14"/>
    </row>
    <row r="6" spans="1:5" ht="12.75">
      <c r="A6" s="14" t="s">
        <v>1</v>
      </c>
      <c r="B6" s="13" t="s">
        <v>2</v>
      </c>
      <c r="C6" s="13" t="s">
        <v>32</v>
      </c>
      <c r="D6" s="14"/>
      <c r="E6" s="14"/>
    </row>
    <row r="7" spans="1:8" ht="12.75" customHeight="1">
      <c r="A7" s="94" t="s">
        <v>3</v>
      </c>
      <c r="B7" s="96" t="s">
        <v>89</v>
      </c>
      <c r="C7" s="96" t="s">
        <v>91</v>
      </c>
      <c r="D7" s="96" t="s">
        <v>20</v>
      </c>
      <c r="E7" s="96" t="s">
        <v>34</v>
      </c>
      <c r="F7" s="2"/>
      <c r="G7" s="2"/>
      <c r="H7" s="1"/>
    </row>
    <row r="8" spans="1:8" ht="28.5" customHeight="1">
      <c r="A8" s="95"/>
      <c r="B8" s="97"/>
      <c r="C8" s="97"/>
      <c r="D8" s="97"/>
      <c r="E8" s="97"/>
      <c r="F8" s="2"/>
      <c r="G8" s="2"/>
      <c r="H8" s="1"/>
    </row>
    <row r="9" spans="1:8" s="17" customFormat="1" ht="13.5" customHeight="1">
      <c r="A9" s="51" t="s">
        <v>4</v>
      </c>
      <c r="B9" s="52">
        <v>14342464</v>
      </c>
      <c r="C9" s="53">
        <v>11151353.01</v>
      </c>
      <c r="D9" s="54">
        <f>C9/B9*100</f>
        <v>77.7506083334077</v>
      </c>
      <c r="E9" s="55">
        <f>C9/$C$36*100</f>
        <v>43.3370460838306</v>
      </c>
      <c r="F9" s="56"/>
      <c r="G9" s="57"/>
      <c r="H9" s="58"/>
    </row>
    <row r="10" spans="1:8" s="17" customFormat="1" ht="12.75">
      <c r="A10" s="51" t="s">
        <v>5</v>
      </c>
      <c r="B10" s="52">
        <v>901057</v>
      </c>
      <c r="C10" s="53">
        <v>624291.76</v>
      </c>
      <c r="D10" s="54">
        <f aca="true" t="shared" si="0" ref="D10:D23">C10/B10*100</f>
        <v>69.28438045539849</v>
      </c>
      <c r="E10" s="55">
        <f>C10/$C$36*100</f>
        <v>2.426159475770709</v>
      </c>
      <c r="F10" s="56"/>
      <c r="G10" s="57"/>
      <c r="H10" s="58"/>
    </row>
    <row r="11" spans="1:8" s="17" customFormat="1" ht="12.75">
      <c r="A11" s="51" t="s">
        <v>35</v>
      </c>
      <c r="B11" s="52"/>
      <c r="C11" s="53">
        <v>0</v>
      </c>
      <c r="D11" s="54"/>
      <c r="E11" s="55"/>
      <c r="F11" s="56"/>
      <c r="G11" s="57"/>
      <c r="H11" s="58"/>
    </row>
    <row r="12" spans="1:8" s="17" customFormat="1" ht="13.5" customHeight="1">
      <c r="A12" s="51" t="s">
        <v>6</v>
      </c>
      <c r="B12" s="52">
        <f>B13+B14</f>
        <v>74642</v>
      </c>
      <c r="C12" s="53">
        <f>C14+C13</f>
        <v>803.4100000000001</v>
      </c>
      <c r="D12" s="54">
        <f>C12/B12*100</f>
        <v>1.0763511159936765</v>
      </c>
      <c r="E12" s="55">
        <f>C12/C36*100</f>
        <v>0.003122259349424931</v>
      </c>
      <c r="F12" s="56"/>
      <c r="G12" s="57"/>
      <c r="H12" s="58"/>
    </row>
    <row r="13" spans="1:8" s="17" customFormat="1" ht="13.5" customHeight="1">
      <c r="A13" s="51" t="s">
        <v>30</v>
      </c>
      <c r="B13" s="52">
        <v>257</v>
      </c>
      <c r="C13" s="53">
        <v>275.8</v>
      </c>
      <c r="D13" s="54">
        <f>C13/B13*100</f>
        <v>107.31517509727627</v>
      </c>
      <c r="E13" s="55">
        <f>C13/C36*100</f>
        <v>0.0010718302343403691</v>
      </c>
      <c r="F13" s="56"/>
      <c r="G13" s="57"/>
      <c r="H13" s="58"/>
    </row>
    <row r="14" spans="1:8" s="17" customFormat="1" ht="12" customHeight="1">
      <c r="A14" s="51" t="s">
        <v>29</v>
      </c>
      <c r="B14" s="52">
        <v>74385</v>
      </c>
      <c r="C14" s="53">
        <v>527.61</v>
      </c>
      <c r="D14" s="54">
        <f>C14/B14*100</f>
        <v>0.7092962290784433</v>
      </c>
      <c r="E14" s="55">
        <f>C14/C36*100</f>
        <v>0.002050429115084562</v>
      </c>
      <c r="F14" s="56"/>
      <c r="G14" s="57"/>
      <c r="H14" s="58"/>
    </row>
    <row r="15" spans="1:8" s="17" customFormat="1" ht="12.75">
      <c r="A15" s="51" t="s">
        <v>7</v>
      </c>
      <c r="B15" s="52">
        <v>705149</v>
      </c>
      <c r="C15" s="53">
        <v>606022.68</v>
      </c>
      <c r="D15" s="54">
        <f t="shared" si="0"/>
        <v>85.94250009572445</v>
      </c>
      <c r="E15" s="55">
        <f aca="true" t="shared" si="1" ref="E15:E35">C15/$C$36*100</f>
        <v>2.3551610990572103</v>
      </c>
      <c r="F15" s="56"/>
      <c r="G15" s="57"/>
      <c r="H15" s="58"/>
    </row>
    <row r="16" spans="1:8" s="17" customFormat="1" ht="12.75">
      <c r="A16" s="51" t="s">
        <v>8</v>
      </c>
      <c r="B16" s="52">
        <v>1620594</v>
      </c>
      <c r="C16" s="53">
        <v>1109213.75</v>
      </c>
      <c r="D16" s="54">
        <f t="shared" si="0"/>
        <v>68.44488810892796</v>
      </c>
      <c r="E16" s="55">
        <f t="shared" si="1"/>
        <v>4.310691927469397</v>
      </c>
      <c r="F16" s="56"/>
      <c r="G16" s="57"/>
      <c r="H16" s="58"/>
    </row>
    <row r="17" spans="1:8" s="17" customFormat="1" ht="12.75">
      <c r="A17" s="51" t="s">
        <v>9</v>
      </c>
      <c r="B17" s="52">
        <v>9341350</v>
      </c>
      <c r="C17" s="53">
        <v>6597784.35</v>
      </c>
      <c r="D17" s="54">
        <f t="shared" si="0"/>
        <v>70.62988058471205</v>
      </c>
      <c r="E17" s="55">
        <f t="shared" si="1"/>
        <v>25.64069886144931</v>
      </c>
      <c r="F17" s="56"/>
      <c r="G17" s="57"/>
      <c r="H17" s="58"/>
    </row>
    <row r="18" spans="1:8" s="17" customFormat="1" ht="12.75">
      <c r="A18" s="51" t="s">
        <v>36</v>
      </c>
      <c r="B18" s="52">
        <v>1371322</v>
      </c>
      <c r="C18" s="53">
        <v>915062</v>
      </c>
      <c r="D18" s="54">
        <f t="shared" si="0"/>
        <v>66.7284561904498</v>
      </c>
      <c r="E18" s="55">
        <f t="shared" si="1"/>
        <v>3.556167940159416</v>
      </c>
      <c r="F18" s="56"/>
      <c r="G18" s="57"/>
      <c r="H18" s="58"/>
    </row>
    <row r="19" spans="1:8" s="17" customFormat="1" ht="12.75">
      <c r="A19" s="51" t="s">
        <v>10</v>
      </c>
      <c r="B19" s="52">
        <v>442425</v>
      </c>
      <c r="C19" s="53">
        <v>382430.08</v>
      </c>
      <c r="D19" s="54">
        <f t="shared" si="0"/>
        <v>86.43952760354863</v>
      </c>
      <c r="E19" s="55">
        <f t="shared" si="1"/>
        <v>1.4862223432386008</v>
      </c>
      <c r="F19" s="56"/>
      <c r="G19" s="57"/>
      <c r="H19" s="58"/>
    </row>
    <row r="20" spans="1:8" s="17" customFormat="1" ht="12.75">
      <c r="A20" s="51" t="s">
        <v>11</v>
      </c>
      <c r="B20" s="52">
        <v>1626185</v>
      </c>
      <c r="C20" s="53">
        <v>1355205.54</v>
      </c>
      <c r="D20" s="54">
        <f t="shared" si="0"/>
        <v>83.33649246549439</v>
      </c>
      <c r="E20" s="55">
        <f t="shared" si="1"/>
        <v>5.266679737192047</v>
      </c>
      <c r="F20" s="56"/>
      <c r="G20" s="57"/>
      <c r="H20" s="58"/>
    </row>
    <row r="21" spans="1:8" s="17" customFormat="1" ht="12.75">
      <c r="A21" s="51" t="s">
        <v>26</v>
      </c>
      <c r="B21" s="52">
        <v>27045</v>
      </c>
      <c r="C21" s="53">
        <v>7921.23</v>
      </c>
      <c r="D21" s="54">
        <f t="shared" si="0"/>
        <v>29.289073765945645</v>
      </c>
      <c r="E21" s="55">
        <f t="shared" si="1"/>
        <v>0.030783951440043374</v>
      </c>
      <c r="F21" s="56"/>
      <c r="G21" s="57"/>
      <c r="H21" s="58"/>
    </row>
    <row r="22" spans="1:8" s="17" customFormat="1" ht="12.75">
      <c r="A22" s="51" t="s">
        <v>12</v>
      </c>
      <c r="B22" s="52">
        <v>281726</v>
      </c>
      <c r="C22" s="53">
        <v>207118.18</v>
      </c>
      <c r="D22" s="54">
        <f t="shared" si="0"/>
        <v>73.51759511014248</v>
      </c>
      <c r="E22" s="55">
        <f t="shared" si="1"/>
        <v>0.804914892695978</v>
      </c>
      <c r="F22" s="56"/>
      <c r="G22" s="59"/>
      <c r="H22" s="58"/>
    </row>
    <row r="23" spans="1:8" s="17" customFormat="1" ht="12.75">
      <c r="A23" s="51" t="s">
        <v>13</v>
      </c>
      <c r="B23" s="52">
        <v>165016</v>
      </c>
      <c r="C23" s="53">
        <v>117945.44</v>
      </c>
      <c r="D23" s="54">
        <f t="shared" si="0"/>
        <v>71.47515392446793</v>
      </c>
      <c r="E23" s="55">
        <f t="shared" si="1"/>
        <v>0.45836652862428545</v>
      </c>
      <c r="F23" s="56"/>
      <c r="G23" s="59"/>
      <c r="H23" s="58"/>
    </row>
    <row r="24" spans="1:8" s="17" customFormat="1" ht="33.75">
      <c r="A24" s="60" t="s">
        <v>33</v>
      </c>
      <c r="B24" s="52"/>
      <c r="C24" s="53">
        <v>7.5</v>
      </c>
      <c r="D24" s="54"/>
      <c r="E24" s="55">
        <f t="shared" si="1"/>
        <v>2.914694255820438E-05</v>
      </c>
      <c r="F24" s="56"/>
      <c r="G24" s="59"/>
      <c r="H24" s="58"/>
    </row>
    <row r="25" spans="1:8" s="17" customFormat="1" ht="12.75">
      <c r="A25" s="51" t="s">
        <v>14</v>
      </c>
      <c r="B25" s="52">
        <v>80183</v>
      </c>
      <c r="C25" s="53">
        <v>72960.51</v>
      </c>
      <c r="D25" s="54">
        <f>C25/B25*100</f>
        <v>90.99249217415162</v>
      </c>
      <c r="E25" s="55">
        <f t="shared" si="1"/>
        <v>0.28354343919830616</v>
      </c>
      <c r="F25" s="56"/>
      <c r="G25" s="56"/>
      <c r="H25" s="58"/>
    </row>
    <row r="26" spans="1:8" s="17" customFormat="1" ht="12.75">
      <c r="A26" s="51" t="s">
        <v>21</v>
      </c>
      <c r="B26" s="52">
        <v>17994</v>
      </c>
      <c r="C26" s="53">
        <v>57211.61</v>
      </c>
      <c r="D26" s="54">
        <f>C26/B26*100</f>
        <v>317.9482605312882</v>
      </c>
      <c r="E26" s="55">
        <f t="shared" si="1"/>
        <v>0.22233913471098551</v>
      </c>
      <c r="F26" s="56"/>
      <c r="G26" s="59"/>
      <c r="H26" s="58"/>
    </row>
    <row r="27" spans="1:8" s="17" customFormat="1" ht="24.75" customHeight="1">
      <c r="A27" s="60" t="s">
        <v>96</v>
      </c>
      <c r="B27" s="52">
        <v>81974</v>
      </c>
      <c r="C27" s="53">
        <v>52302.2</v>
      </c>
      <c r="D27" s="54">
        <f aca="true" t="shared" si="2" ref="D27:D35">C27/B27*100</f>
        <v>63.803401078390706</v>
      </c>
      <c r="E27" s="55">
        <f t="shared" si="1"/>
        <v>0.20325989587569562</v>
      </c>
      <c r="F27" s="56"/>
      <c r="G27" s="59"/>
      <c r="H27" s="58"/>
    </row>
    <row r="28" spans="1:8" s="17" customFormat="1" ht="12.75">
      <c r="A28" s="51" t="s">
        <v>19</v>
      </c>
      <c r="B28" s="61">
        <v>226271</v>
      </c>
      <c r="C28" s="53">
        <v>124238.33</v>
      </c>
      <c r="D28" s="54">
        <f t="shared" si="2"/>
        <v>54.90687273225468</v>
      </c>
      <c r="E28" s="55">
        <f t="shared" si="1"/>
        <v>0.48282232907163203</v>
      </c>
      <c r="F28" s="56"/>
      <c r="G28" s="59"/>
      <c r="H28" s="58"/>
    </row>
    <row r="29" spans="1:8" s="17" customFormat="1" ht="12.75">
      <c r="A29" s="51" t="s">
        <v>27</v>
      </c>
      <c r="B29" s="52">
        <v>25824</v>
      </c>
      <c r="C29" s="53">
        <v>18153.07</v>
      </c>
      <c r="D29" s="54">
        <f t="shared" si="2"/>
        <v>70.29534541511772</v>
      </c>
      <c r="E29" s="55">
        <f t="shared" si="1"/>
        <v>0.07054753180600842</v>
      </c>
      <c r="F29" s="56"/>
      <c r="G29" s="59"/>
      <c r="H29" s="58"/>
    </row>
    <row r="30" spans="1:8" s="17" customFormat="1" ht="12.75">
      <c r="A30" s="51" t="s">
        <v>25</v>
      </c>
      <c r="B30" s="52">
        <v>2640</v>
      </c>
      <c r="C30" s="53">
        <v>873.72</v>
      </c>
      <c r="D30" s="54">
        <f t="shared" si="2"/>
        <v>33.095454545454544</v>
      </c>
      <c r="E30" s="55">
        <f t="shared" si="1"/>
        <v>0.003395502220260578</v>
      </c>
      <c r="F30" s="56"/>
      <c r="G30" s="59"/>
      <c r="H30" s="58"/>
    </row>
    <row r="31" spans="1:8" s="17" customFormat="1" ht="12.75">
      <c r="A31" s="51" t="s">
        <v>22</v>
      </c>
      <c r="B31" s="52">
        <v>4371</v>
      </c>
      <c r="C31" s="53">
        <v>4508</v>
      </c>
      <c r="D31" s="54">
        <f t="shared" si="2"/>
        <v>103.13429421185083</v>
      </c>
      <c r="E31" s="55">
        <f t="shared" si="1"/>
        <v>0.017519255606984713</v>
      </c>
      <c r="F31" s="56"/>
      <c r="G31" s="59"/>
      <c r="H31" s="58"/>
    </row>
    <row r="32" spans="1:8" s="17" customFormat="1" ht="12.75">
      <c r="A32" s="51" t="s">
        <v>23</v>
      </c>
      <c r="B32" s="52">
        <v>1292441</v>
      </c>
      <c r="C32" s="53">
        <v>985889.4</v>
      </c>
      <c r="D32" s="54">
        <f t="shared" si="2"/>
        <v>76.2811919460927</v>
      </c>
      <c r="E32" s="55">
        <f t="shared" si="1"/>
        <v>3.8314215614056777</v>
      </c>
      <c r="F32" s="56"/>
      <c r="G32" s="59"/>
      <c r="H32" s="58"/>
    </row>
    <row r="33" spans="1:8" s="17" customFormat="1" ht="12.75">
      <c r="A33" s="51" t="s">
        <v>24</v>
      </c>
      <c r="B33" s="52">
        <v>235328</v>
      </c>
      <c r="C33" s="53">
        <v>159455.65</v>
      </c>
      <c r="D33" s="54">
        <f t="shared" si="2"/>
        <v>67.75889396926841</v>
      </c>
      <c r="E33" s="55">
        <f t="shared" si="1"/>
        <v>0.619685956150819</v>
      </c>
      <c r="F33" s="56"/>
      <c r="G33" s="59"/>
      <c r="H33" s="58"/>
    </row>
    <row r="34" spans="1:8" s="17" customFormat="1" ht="12.75">
      <c r="A34" s="51" t="s">
        <v>28</v>
      </c>
      <c r="B34" s="52">
        <v>109901</v>
      </c>
      <c r="C34" s="53">
        <v>94737.78</v>
      </c>
      <c r="D34" s="54">
        <f t="shared" si="2"/>
        <v>86.2028370988435</v>
      </c>
      <c r="E34" s="55">
        <f t="shared" si="1"/>
        <v>0.3681755509002405</v>
      </c>
      <c r="F34" s="56"/>
      <c r="G34" s="59"/>
      <c r="H34" s="58"/>
    </row>
    <row r="35" spans="1:8" s="17" customFormat="1" ht="14.25" customHeight="1">
      <c r="A35" s="62" t="s">
        <v>31</v>
      </c>
      <c r="B35" s="63">
        <v>1234214</v>
      </c>
      <c r="C35" s="64">
        <v>1086197.7</v>
      </c>
      <c r="D35" s="54">
        <f t="shared" si="2"/>
        <v>88.00724185595043</v>
      </c>
      <c r="E35" s="55">
        <f t="shared" si="1"/>
        <v>4.221245595833829</v>
      </c>
      <c r="F35" s="56"/>
      <c r="G35" s="56"/>
      <c r="H35" s="58"/>
    </row>
    <row r="36" spans="1:8" s="17" customFormat="1" ht="12.75">
      <c r="A36" s="65" t="s">
        <v>15</v>
      </c>
      <c r="B36" s="63">
        <f>B9+B10+B13+B14+B15+B16+B17+B18+B19+B20+B21+B22+B23+B25+B26+B27+B28+B29+B30+B31+B32+B33+B34+B35+B24</f>
        <v>34210116</v>
      </c>
      <c r="C36" s="64">
        <f>C9+C10+C12+C15+C16+C17+C18+C19+C20+C21+C22+C23+C24+C25+C26+C27+C28+C29+C31+C30+C32+C33+C34+C35+C11</f>
        <v>25731686.899999995</v>
      </c>
      <c r="D36" s="54">
        <f>C36/B36*100</f>
        <v>75.21660230558702</v>
      </c>
      <c r="E36" s="66" t="s">
        <v>95</v>
      </c>
      <c r="F36" s="67"/>
      <c r="G36" s="59"/>
      <c r="H36" s="58"/>
    </row>
    <row r="37" spans="1:8" ht="12.75">
      <c r="A37" s="68" t="s">
        <v>16</v>
      </c>
      <c r="B37" s="69">
        <v>42770146</v>
      </c>
      <c r="C37" s="70">
        <v>31535601.66</v>
      </c>
      <c r="D37" s="71">
        <f>C37/B37*100</f>
        <v>73.73274260041104</v>
      </c>
      <c r="E37" s="72">
        <v>55.1</v>
      </c>
      <c r="F37" s="7"/>
      <c r="G37" s="3"/>
      <c r="H37" s="1"/>
    </row>
    <row r="38" spans="1:8" ht="12.75">
      <c r="A38" s="73" t="s">
        <v>17</v>
      </c>
      <c r="B38" s="74">
        <f>B36+B37</f>
        <v>76980262</v>
      </c>
      <c r="C38" s="75">
        <f>C37+C36</f>
        <v>57267288.559999995</v>
      </c>
      <c r="D38" s="71">
        <f>C38/B38*100</f>
        <v>74.39217154132315</v>
      </c>
      <c r="E38" s="76">
        <v>100</v>
      </c>
      <c r="F38" s="8"/>
      <c r="G38" s="3"/>
      <c r="H38" s="1"/>
    </row>
    <row r="39" spans="1:9" ht="12.75">
      <c r="A39" s="4"/>
      <c r="B39" s="4"/>
      <c r="C39" s="4"/>
      <c r="D39" s="4"/>
      <c r="E39" s="4"/>
      <c r="F39" s="4"/>
      <c r="G39" s="4"/>
      <c r="H39" s="2"/>
      <c r="I39" s="1"/>
    </row>
    <row r="40" spans="1:10" s="81" customFormat="1" ht="20.25">
      <c r="A40" s="77" t="s">
        <v>92</v>
      </c>
      <c r="B40" s="78"/>
      <c r="C40" s="78"/>
      <c r="D40" s="78"/>
      <c r="E40" s="79"/>
      <c r="F40" s="79"/>
      <c r="G40" s="80"/>
      <c r="H40" s="6"/>
      <c r="I40" s="6"/>
      <c r="J40" s="5"/>
    </row>
    <row r="41" spans="1:10" s="81" customFormat="1" ht="20.25">
      <c r="A41" s="77" t="s">
        <v>93</v>
      </c>
      <c r="B41" s="78"/>
      <c r="C41" s="78"/>
      <c r="D41" s="82"/>
      <c r="E41" s="82"/>
      <c r="F41" s="82"/>
      <c r="G41" s="80"/>
      <c r="H41" s="6"/>
      <c r="I41" s="6"/>
      <c r="J41" s="5"/>
    </row>
    <row r="42" spans="1:10" s="81" customFormat="1" ht="20.25">
      <c r="A42" s="77" t="s">
        <v>94</v>
      </c>
      <c r="B42" s="78"/>
      <c r="C42" s="78"/>
      <c r="D42" s="82"/>
      <c r="E42" s="82"/>
      <c r="F42" s="82"/>
      <c r="G42" s="80"/>
      <c r="H42" s="6"/>
      <c r="I42" s="6"/>
      <c r="J42" s="5"/>
    </row>
    <row r="43" spans="1:9" s="81" customFormat="1" ht="3.75" customHeight="1">
      <c r="A43" s="77"/>
      <c r="B43" s="78"/>
      <c r="C43" s="78"/>
      <c r="D43" s="82"/>
      <c r="E43" s="82"/>
      <c r="F43" s="78"/>
      <c r="G43" s="78"/>
      <c r="H43" s="6"/>
      <c r="I43" s="6"/>
    </row>
    <row r="44" spans="1:9" s="81" customFormat="1" ht="19.5" customHeight="1" hidden="1">
      <c r="A44" s="15"/>
      <c r="B44" s="12"/>
      <c r="C44" s="12"/>
      <c r="D44" s="12"/>
      <c r="E44" s="16"/>
      <c r="F44" s="6"/>
      <c r="G44" s="6"/>
      <c r="H44" s="6"/>
      <c r="I44" s="6"/>
    </row>
    <row r="45" spans="1:9" s="10" customFormat="1" ht="18.75" customHeight="1">
      <c r="A45" s="98" t="s">
        <v>97</v>
      </c>
      <c r="B45" s="98"/>
      <c r="C45" s="98"/>
      <c r="D45" s="98"/>
      <c r="E45" s="98"/>
      <c r="F45" s="9"/>
      <c r="G45" s="9"/>
      <c r="H45" s="9"/>
      <c r="I45" s="9"/>
    </row>
    <row r="46" spans="1:9" s="10" customFormat="1" ht="18.75" customHeight="1">
      <c r="A46" s="98"/>
      <c r="B46" s="98"/>
      <c r="C46" s="98"/>
      <c r="D46" s="98"/>
      <c r="E46" s="98"/>
      <c r="F46" s="9"/>
      <c r="G46" s="9"/>
      <c r="H46" s="9"/>
      <c r="I46" s="9"/>
    </row>
    <row r="47" spans="1:9" s="10" customFormat="1" ht="15.75">
      <c r="A47" s="98"/>
      <c r="B47" s="98"/>
      <c r="C47" s="98"/>
      <c r="D47" s="98"/>
      <c r="E47" s="98"/>
      <c r="F47" s="9"/>
      <c r="G47" s="9"/>
      <c r="H47" s="9"/>
      <c r="I47" s="9"/>
    </row>
    <row r="48" spans="1:9" s="10" customFormat="1" ht="15.75">
      <c r="A48" s="98"/>
      <c r="B48" s="98"/>
      <c r="C48" s="98"/>
      <c r="D48" s="98"/>
      <c r="E48" s="98"/>
      <c r="F48" s="9"/>
      <c r="G48" s="9"/>
      <c r="H48" s="9"/>
      <c r="I48" s="9"/>
    </row>
    <row r="49" spans="1:9" s="10" customFormat="1" ht="10.5" customHeight="1">
      <c r="A49" s="98"/>
      <c r="B49" s="98"/>
      <c r="C49" s="98"/>
      <c r="D49" s="98"/>
      <c r="E49" s="98"/>
      <c r="F49" s="11"/>
      <c r="G49" s="11"/>
      <c r="H49" s="11"/>
      <c r="I49" s="11"/>
    </row>
    <row r="50" spans="1:9" s="9" customFormat="1" ht="15.75" customHeight="1" hidden="1">
      <c r="A50" s="98"/>
      <c r="B50" s="98"/>
      <c r="C50" s="98"/>
      <c r="D50" s="98"/>
      <c r="E50" s="98"/>
      <c r="F50" s="11"/>
      <c r="G50" s="11"/>
      <c r="H50" s="11"/>
      <c r="I50" s="11"/>
    </row>
    <row r="51" spans="1:9" s="6" customFormat="1" ht="15" customHeight="1">
      <c r="A51" s="93" t="s">
        <v>98</v>
      </c>
      <c r="B51" s="93"/>
      <c r="C51" s="93"/>
      <c r="D51" s="93"/>
      <c r="E51" s="93"/>
      <c r="F51" s="12"/>
      <c r="G51" s="12"/>
      <c r="H51" s="12"/>
      <c r="I51" s="12"/>
    </row>
    <row r="52" spans="1:9" s="9" customFormat="1" ht="15.75">
      <c r="A52" s="93"/>
      <c r="B52" s="93"/>
      <c r="C52" s="93"/>
      <c r="D52" s="93"/>
      <c r="E52" s="93"/>
      <c r="F52" s="11"/>
      <c r="G52" s="11"/>
      <c r="H52" s="11"/>
      <c r="I52" s="11"/>
    </row>
    <row r="53" spans="1:9" s="9" customFormat="1" ht="15.75">
      <c r="A53" s="93"/>
      <c r="B53" s="93"/>
      <c r="C53" s="93"/>
      <c r="D53" s="93"/>
      <c r="E53" s="93"/>
      <c r="F53" s="11"/>
      <c r="G53" s="11"/>
      <c r="H53" s="11"/>
      <c r="I53" s="11"/>
    </row>
    <row r="54" spans="1:9" s="9" customFormat="1" ht="15.75">
      <c r="A54" s="93"/>
      <c r="B54" s="93"/>
      <c r="C54" s="93"/>
      <c r="D54" s="93"/>
      <c r="E54" s="93"/>
      <c r="F54" s="11"/>
      <c r="G54" s="11"/>
      <c r="H54" s="11"/>
      <c r="I54" s="11"/>
    </row>
    <row r="55" spans="1:9" s="9" customFormat="1" ht="13.5" customHeight="1">
      <c r="A55" s="93"/>
      <c r="B55" s="93"/>
      <c r="C55" s="93"/>
      <c r="D55" s="93"/>
      <c r="E55" s="93"/>
      <c r="F55" s="11"/>
      <c r="G55" s="11"/>
      <c r="H55" s="11"/>
      <c r="I55" s="11"/>
    </row>
    <row r="56" spans="1:5" s="9" customFormat="1" ht="14.25" customHeight="1">
      <c r="A56" s="93"/>
      <c r="B56" s="93"/>
      <c r="C56" s="93"/>
      <c r="D56" s="93"/>
      <c r="E56" s="93"/>
    </row>
    <row r="57" spans="1:5" s="9" customFormat="1" ht="15.75">
      <c r="A57" s="93"/>
      <c r="B57" s="93"/>
      <c r="C57" s="93"/>
      <c r="D57" s="93"/>
      <c r="E57" s="93"/>
    </row>
    <row r="58" s="9" customFormat="1" ht="15.75"/>
    <row r="59" s="9" customFormat="1" ht="15.75"/>
    <row r="60" s="9" customFormat="1" ht="15.75"/>
    <row r="61" s="9" customFormat="1" ht="15.75"/>
    <row r="62" s="9" customFormat="1" ht="15.75"/>
    <row r="63" s="9" customFormat="1" ht="15.75"/>
    <row r="64" s="9" customFormat="1" ht="15.75"/>
    <row r="65" s="9" customFormat="1" ht="15.75"/>
    <row r="66" s="9" customFormat="1" ht="15.75"/>
    <row r="67" s="9" customFormat="1" ht="15.75"/>
    <row r="68" s="9" customFormat="1" ht="15.75"/>
    <row r="69" s="9" customFormat="1" ht="15.75"/>
  </sheetData>
  <sheetProtection/>
  <mergeCells count="7">
    <mergeCell ref="A51:E57"/>
    <mergeCell ref="A7:A8"/>
    <mergeCell ref="B7:B8"/>
    <mergeCell ref="C7:C8"/>
    <mergeCell ref="D7:D8"/>
    <mergeCell ref="E7:E8"/>
    <mergeCell ref="A45:E50"/>
  </mergeCells>
  <printOptions/>
  <pageMargins left="0.8" right="0.34" top="0.91" bottom="0.24" header="0.5" footer="0.5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31">
      <selection activeCell="F51" sqref="F51"/>
    </sheetView>
  </sheetViews>
  <sheetFormatPr defaultColWidth="9.00390625" defaultRowHeight="12.75"/>
  <cols>
    <col min="1" max="1" width="39.625" style="47" customWidth="1"/>
    <col min="2" max="4" width="3.375" style="48" bestFit="1" customWidth="1"/>
    <col min="5" max="5" width="16.625" style="49" bestFit="1" customWidth="1"/>
    <col min="6" max="6" width="15.75390625" style="49" customWidth="1"/>
    <col min="7" max="7" width="7.625" style="49" customWidth="1"/>
    <col min="8" max="8" width="10.00390625" style="49" customWidth="1"/>
    <col min="9" max="9" width="9.125" style="26" customWidth="1"/>
    <col min="10" max="10" width="10.00390625" style="26" bestFit="1" customWidth="1"/>
    <col min="11" max="16384" width="9.125" style="26" customWidth="1"/>
  </cols>
  <sheetData>
    <row r="1" spans="1:8" s="18" customFormat="1" ht="26.25" customHeight="1">
      <c r="A1" s="99" t="s">
        <v>99</v>
      </c>
      <c r="B1" s="99"/>
      <c r="C1" s="99"/>
      <c r="D1" s="99"/>
      <c r="E1" s="99"/>
      <c r="F1" s="99"/>
      <c r="G1" s="99"/>
      <c r="H1" s="99"/>
    </row>
    <row r="2" spans="1:8" s="18" customFormat="1" ht="11.25">
      <c r="A2" s="19"/>
      <c r="B2" s="20"/>
      <c r="C2" s="20"/>
      <c r="D2" s="20"/>
      <c r="E2" s="21"/>
      <c r="F2" s="21"/>
      <c r="G2" s="21"/>
      <c r="H2" s="21"/>
    </row>
    <row r="3" spans="1:8" ht="70.5" customHeight="1">
      <c r="A3" s="22" t="s">
        <v>37</v>
      </c>
      <c r="B3" s="23" t="s">
        <v>38</v>
      </c>
      <c r="C3" s="23" t="s">
        <v>39</v>
      </c>
      <c r="D3" s="23" t="s">
        <v>40</v>
      </c>
      <c r="E3" s="24" t="s">
        <v>41</v>
      </c>
      <c r="F3" s="24" t="s">
        <v>42</v>
      </c>
      <c r="G3" s="24" t="s">
        <v>43</v>
      </c>
      <c r="H3" s="25" t="s">
        <v>44</v>
      </c>
    </row>
    <row r="4" spans="1:8" s="30" customFormat="1" ht="28.5">
      <c r="A4" s="27" t="s">
        <v>45</v>
      </c>
      <c r="B4" s="28">
        <v>1</v>
      </c>
      <c r="C4" s="28"/>
      <c r="D4" s="28"/>
      <c r="E4" s="29">
        <f>E5+E7+E8+E6</f>
        <v>6040426.62</v>
      </c>
      <c r="F4" s="29">
        <f>F5+F7+F8+F6</f>
        <v>4333199.96</v>
      </c>
      <c r="G4" s="29">
        <f>ROUND(F4/E4*100,1)</f>
        <v>71.7</v>
      </c>
      <c r="H4" s="33">
        <f>ROUND(F4/57599781.2*100,2)</f>
        <v>7.52</v>
      </c>
    </row>
    <row r="5" spans="1:8" s="34" customFormat="1" ht="30">
      <c r="A5" s="31" t="s">
        <v>46</v>
      </c>
      <c r="B5" s="32">
        <v>1</v>
      </c>
      <c r="C5" s="32">
        <v>1</v>
      </c>
      <c r="D5" s="32"/>
      <c r="E5" s="33">
        <v>4007114</v>
      </c>
      <c r="F5" s="33">
        <v>2922579.43</v>
      </c>
      <c r="G5" s="29">
        <f aca="true" t="shared" si="0" ref="G5:G48">ROUND(F5/E5*100,1)</f>
        <v>72.9</v>
      </c>
      <c r="H5" s="33">
        <f aca="true" t="shared" si="1" ref="H5:H47">ROUND(F5/57599781.2*100,2)</f>
        <v>5.07</v>
      </c>
    </row>
    <row r="6" spans="1:8" s="34" customFormat="1" ht="15">
      <c r="A6" s="31" t="s">
        <v>47</v>
      </c>
      <c r="B6" s="32">
        <v>1</v>
      </c>
      <c r="C6" s="32">
        <v>5</v>
      </c>
      <c r="D6" s="32"/>
      <c r="E6" s="33">
        <v>0</v>
      </c>
      <c r="F6" s="33"/>
      <c r="G6" s="29"/>
      <c r="H6" s="33">
        <f t="shared" si="1"/>
        <v>0</v>
      </c>
    </row>
    <row r="7" spans="1:8" s="34" customFormat="1" ht="15">
      <c r="A7" s="31" t="s">
        <v>48</v>
      </c>
      <c r="B7" s="32">
        <v>1</v>
      </c>
      <c r="C7" s="32">
        <v>9</v>
      </c>
      <c r="D7" s="32"/>
      <c r="E7" s="33">
        <v>108114.62</v>
      </c>
      <c r="F7" s="33">
        <v>0</v>
      </c>
      <c r="G7" s="29">
        <f t="shared" si="0"/>
        <v>0</v>
      </c>
      <c r="H7" s="33">
        <f t="shared" si="1"/>
        <v>0</v>
      </c>
    </row>
    <row r="8" spans="1:8" s="34" customFormat="1" ht="15.75" customHeight="1">
      <c r="A8" s="31" t="s">
        <v>49</v>
      </c>
      <c r="B8" s="32">
        <v>1</v>
      </c>
      <c r="C8" s="32">
        <v>10</v>
      </c>
      <c r="D8" s="32"/>
      <c r="E8" s="33">
        <v>1925198</v>
      </c>
      <c r="F8" s="33">
        <v>1410620.53</v>
      </c>
      <c r="G8" s="29">
        <f t="shared" si="0"/>
        <v>73.3</v>
      </c>
      <c r="H8" s="33">
        <f t="shared" si="1"/>
        <v>2.45</v>
      </c>
    </row>
    <row r="9" spans="1:8" s="34" customFormat="1" ht="1.5" customHeight="1" hidden="1">
      <c r="A9" s="31"/>
      <c r="B9" s="32"/>
      <c r="C9" s="32"/>
      <c r="D9" s="32"/>
      <c r="E9" s="33"/>
      <c r="F9" s="33"/>
      <c r="G9" s="29" t="e">
        <f t="shared" si="0"/>
        <v>#DIV/0!</v>
      </c>
      <c r="H9" s="33">
        <f t="shared" si="1"/>
        <v>0</v>
      </c>
    </row>
    <row r="10" spans="1:8" s="35" customFormat="1" ht="30" customHeight="1">
      <c r="A10" s="27" t="s">
        <v>50</v>
      </c>
      <c r="B10" s="28">
        <v>2</v>
      </c>
      <c r="C10" s="28">
        <v>2</v>
      </c>
      <c r="D10" s="28"/>
      <c r="E10" s="29">
        <v>16577</v>
      </c>
      <c r="F10" s="29">
        <v>5856.59</v>
      </c>
      <c r="G10" s="29">
        <f t="shared" si="0"/>
        <v>35.3</v>
      </c>
      <c r="H10" s="33">
        <f t="shared" si="1"/>
        <v>0.01</v>
      </c>
    </row>
    <row r="11" spans="1:8" s="35" customFormat="1" ht="17.25" customHeight="1">
      <c r="A11" s="27" t="s">
        <v>51</v>
      </c>
      <c r="B11" s="28">
        <v>3</v>
      </c>
      <c r="C11" s="28"/>
      <c r="D11" s="28"/>
      <c r="E11" s="29">
        <v>600</v>
      </c>
      <c r="F11" s="29">
        <v>582</v>
      </c>
      <c r="G11" s="29"/>
      <c r="H11" s="33">
        <f t="shared" si="1"/>
        <v>0</v>
      </c>
    </row>
    <row r="12" spans="1:10" s="36" customFormat="1" ht="17.25" customHeight="1">
      <c r="A12" s="27" t="s">
        <v>52</v>
      </c>
      <c r="B12" s="28">
        <v>4</v>
      </c>
      <c r="C12" s="28"/>
      <c r="D12" s="28"/>
      <c r="E12" s="29">
        <f>E14+E19+E20+E21</f>
        <v>3707971</v>
      </c>
      <c r="F12" s="29">
        <f>F14+F19+F20+F21</f>
        <v>2662152.4400000004</v>
      </c>
      <c r="G12" s="29">
        <f t="shared" si="0"/>
        <v>71.8</v>
      </c>
      <c r="H12" s="33">
        <f t="shared" si="1"/>
        <v>4.62</v>
      </c>
      <c r="J12" s="37"/>
    </row>
    <row r="13" spans="1:8" s="36" customFormat="1" ht="2.25" customHeight="1">
      <c r="A13" s="27"/>
      <c r="B13" s="28"/>
      <c r="C13" s="28"/>
      <c r="D13" s="28"/>
      <c r="E13" s="29"/>
      <c r="F13" s="29"/>
      <c r="G13" s="29" t="e">
        <f t="shared" si="0"/>
        <v>#DIV/0!</v>
      </c>
      <c r="H13" s="33">
        <f t="shared" si="1"/>
        <v>0</v>
      </c>
    </row>
    <row r="14" spans="1:8" ht="30" customHeight="1">
      <c r="A14" s="31" t="s">
        <v>53</v>
      </c>
      <c r="B14" s="32">
        <v>4</v>
      </c>
      <c r="C14" s="32">
        <v>2</v>
      </c>
      <c r="D14" s="32"/>
      <c r="E14" s="33">
        <f>SUM(E15:E18)</f>
        <v>1664268</v>
      </c>
      <c r="F14" s="33">
        <f>SUM(F15:F18)</f>
        <v>1028174.1500000001</v>
      </c>
      <c r="G14" s="29">
        <f t="shared" si="0"/>
        <v>61.8</v>
      </c>
      <c r="H14" s="33">
        <f t="shared" si="1"/>
        <v>1.79</v>
      </c>
    </row>
    <row r="15" spans="1:8" s="34" customFormat="1" ht="24">
      <c r="A15" s="90" t="s">
        <v>54</v>
      </c>
      <c r="B15" s="91">
        <v>4</v>
      </c>
      <c r="C15" s="91">
        <v>2</v>
      </c>
      <c r="D15" s="91">
        <v>1</v>
      </c>
      <c r="E15" s="92">
        <v>1071266</v>
      </c>
      <c r="F15" s="92">
        <v>679970.04</v>
      </c>
      <c r="G15" s="29">
        <f t="shared" si="0"/>
        <v>63.5</v>
      </c>
      <c r="H15" s="33">
        <f t="shared" si="1"/>
        <v>1.18</v>
      </c>
    </row>
    <row r="16" spans="1:8" s="34" customFormat="1" ht="36">
      <c r="A16" s="90" t="s">
        <v>55</v>
      </c>
      <c r="B16" s="91">
        <v>4</v>
      </c>
      <c r="C16" s="91">
        <v>2</v>
      </c>
      <c r="D16" s="91">
        <v>2</v>
      </c>
      <c r="E16" s="92">
        <v>75697</v>
      </c>
      <c r="F16" s="92">
        <v>22399.67</v>
      </c>
      <c r="G16" s="29">
        <f t="shared" si="0"/>
        <v>29.6</v>
      </c>
      <c r="H16" s="33">
        <f t="shared" si="1"/>
        <v>0.04</v>
      </c>
    </row>
    <row r="17" spans="1:8" s="34" customFormat="1" ht="24">
      <c r="A17" s="90" t="s">
        <v>56</v>
      </c>
      <c r="B17" s="91">
        <v>4</v>
      </c>
      <c r="C17" s="91">
        <v>2</v>
      </c>
      <c r="D17" s="91">
        <v>3</v>
      </c>
      <c r="E17" s="92">
        <v>517305</v>
      </c>
      <c r="F17" s="92">
        <v>325804.44</v>
      </c>
      <c r="G17" s="29">
        <f t="shared" si="0"/>
        <v>63</v>
      </c>
      <c r="H17" s="33">
        <f t="shared" si="1"/>
        <v>0.57</v>
      </c>
    </row>
    <row r="18" spans="1:8" s="34" customFormat="1" ht="13.5" customHeight="1">
      <c r="A18" s="90" t="s">
        <v>57</v>
      </c>
      <c r="B18" s="91">
        <v>4</v>
      </c>
      <c r="C18" s="91">
        <v>2</v>
      </c>
      <c r="D18" s="91">
        <v>5</v>
      </c>
      <c r="E18" s="92">
        <v>0</v>
      </c>
      <c r="F18" s="92">
        <v>0</v>
      </c>
      <c r="G18" s="29"/>
      <c r="H18" s="33">
        <f t="shared" si="1"/>
        <v>0</v>
      </c>
    </row>
    <row r="19" spans="1:8" s="34" customFormat="1" ht="15">
      <c r="A19" s="31" t="s">
        <v>58</v>
      </c>
      <c r="B19" s="32">
        <v>4</v>
      </c>
      <c r="C19" s="32">
        <v>5</v>
      </c>
      <c r="D19" s="32"/>
      <c r="E19" s="33">
        <v>1054628</v>
      </c>
      <c r="F19" s="33">
        <v>795590.44</v>
      </c>
      <c r="G19" s="29">
        <f t="shared" si="0"/>
        <v>75.4</v>
      </c>
      <c r="H19" s="33">
        <f t="shared" si="1"/>
        <v>1.38</v>
      </c>
    </row>
    <row r="20" spans="1:8" s="34" customFormat="1" ht="15">
      <c r="A20" s="31" t="s">
        <v>59</v>
      </c>
      <c r="B20" s="32">
        <v>4</v>
      </c>
      <c r="C20" s="32">
        <v>8</v>
      </c>
      <c r="D20" s="32"/>
      <c r="E20" s="33">
        <v>874061</v>
      </c>
      <c r="F20" s="33">
        <v>821071.36</v>
      </c>
      <c r="G20" s="29">
        <f t="shared" si="0"/>
        <v>93.9</v>
      </c>
      <c r="H20" s="33">
        <f t="shared" si="1"/>
        <v>1.43</v>
      </c>
    </row>
    <row r="21" spans="1:10" ht="30">
      <c r="A21" s="31" t="s">
        <v>60</v>
      </c>
      <c r="B21" s="32">
        <v>4</v>
      </c>
      <c r="C21" s="32">
        <v>10</v>
      </c>
      <c r="D21" s="32"/>
      <c r="E21" s="33">
        <f>SUM(E22:E24)</f>
        <v>115014</v>
      </c>
      <c r="F21" s="33">
        <f>SUM(F22:F24)</f>
        <v>17316.49</v>
      </c>
      <c r="G21" s="29">
        <f t="shared" si="0"/>
        <v>15.1</v>
      </c>
      <c r="H21" s="33">
        <f t="shared" si="1"/>
        <v>0.03</v>
      </c>
      <c r="J21" s="39"/>
    </row>
    <row r="22" spans="1:8" s="34" customFormat="1" ht="14.25" customHeight="1">
      <c r="A22" s="90" t="s">
        <v>61</v>
      </c>
      <c r="B22" s="91">
        <v>4</v>
      </c>
      <c r="C22" s="91">
        <v>10</v>
      </c>
      <c r="D22" s="91">
        <v>2</v>
      </c>
      <c r="E22" s="92">
        <v>57540</v>
      </c>
      <c r="F22" s="92">
        <v>2123.73</v>
      </c>
      <c r="G22" s="29">
        <f t="shared" si="0"/>
        <v>3.7</v>
      </c>
      <c r="H22" s="33">
        <f t="shared" si="1"/>
        <v>0</v>
      </c>
    </row>
    <row r="23" spans="1:8" s="34" customFormat="1" ht="15">
      <c r="A23" s="90" t="s">
        <v>62</v>
      </c>
      <c r="B23" s="91">
        <v>4</v>
      </c>
      <c r="C23" s="91">
        <v>10</v>
      </c>
      <c r="D23" s="91">
        <v>4</v>
      </c>
      <c r="E23" s="92">
        <v>34974</v>
      </c>
      <c r="F23" s="92">
        <v>6582.72</v>
      </c>
      <c r="G23" s="29">
        <f t="shared" si="0"/>
        <v>18.8</v>
      </c>
      <c r="H23" s="33">
        <f t="shared" si="1"/>
        <v>0.01</v>
      </c>
    </row>
    <row r="24" spans="1:8" s="34" customFormat="1" ht="15">
      <c r="A24" s="90" t="s">
        <v>63</v>
      </c>
      <c r="B24" s="91">
        <v>4</v>
      </c>
      <c r="C24" s="91">
        <v>10</v>
      </c>
      <c r="D24" s="91">
        <v>5</v>
      </c>
      <c r="E24" s="92">
        <v>22500</v>
      </c>
      <c r="F24" s="92">
        <v>8610.04</v>
      </c>
      <c r="G24" s="29">
        <f t="shared" si="0"/>
        <v>38.3</v>
      </c>
      <c r="H24" s="33">
        <f t="shared" si="1"/>
        <v>0.01</v>
      </c>
    </row>
    <row r="25" spans="1:8" s="35" customFormat="1" ht="15.75" customHeight="1">
      <c r="A25" s="27" t="s">
        <v>64</v>
      </c>
      <c r="B25" s="28">
        <v>5</v>
      </c>
      <c r="C25" s="28"/>
      <c r="D25" s="28"/>
      <c r="E25" s="29">
        <v>79496</v>
      </c>
      <c r="F25" s="29">
        <v>54516.98</v>
      </c>
      <c r="G25" s="29">
        <f t="shared" si="0"/>
        <v>68.6</v>
      </c>
      <c r="H25" s="33">
        <f t="shared" si="1"/>
        <v>0.09</v>
      </c>
    </row>
    <row r="26" spans="1:10" s="40" customFormat="1" ht="42" customHeight="1">
      <c r="A26" s="27" t="s">
        <v>65</v>
      </c>
      <c r="B26" s="28">
        <v>6</v>
      </c>
      <c r="C26" s="28"/>
      <c r="D26" s="28"/>
      <c r="E26" s="29">
        <f>E27+E28+E29+E30</f>
        <v>6833229</v>
      </c>
      <c r="F26" s="29">
        <f>SUM(F27:F30)</f>
        <v>6420712.73</v>
      </c>
      <c r="G26" s="29">
        <f t="shared" si="0"/>
        <v>94</v>
      </c>
      <c r="H26" s="33">
        <f t="shared" si="1"/>
        <v>11.15</v>
      </c>
      <c r="J26" s="41"/>
    </row>
    <row r="27" spans="1:8" s="35" customFormat="1" ht="15">
      <c r="A27" s="31" t="s">
        <v>66</v>
      </c>
      <c r="B27" s="32">
        <v>6</v>
      </c>
      <c r="C27" s="32">
        <v>1</v>
      </c>
      <c r="D27" s="32"/>
      <c r="E27" s="33">
        <v>130900</v>
      </c>
      <c r="F27" s="33">
        <v>86942.69</v>
      </c>
      <c r="G27" s="29">
        <f t="shared" si="0"/>
        <v>66.4</v>
      </c>
      <c r="H27" s="33">
        <f t="shared" si="1"/>
        <v>0.15</v>
      </c>
    </row>
    <row r="28" spans="1:8" s="34" customFormat="1" ht="15.75" customHeight="1">
      <c r="A28" s="31" t="s">
        <v>67</v>
      </c>
      <c r="B28" s="32">
        <v>6</v>
      </c>
      <c r="C28" s="32">
        <v>2</v>
      </c>
      <c r="D28" s="32"/>
      <c r="E28" s="33">
        <v>5312599</v>
      </c>
      <c r="F28" s="33">
        <v>5123874.95</v>
      </c>
      <c r="G28" s="29">
        <f t="shared" si="0"/>
        <v>96.4</v>
      </c>
      <c r="H28" s="33">
        <f t="shared" si="1"/>
        <v>8.9</v>
      </c>
    </row>
    <row r="29" spans="1:8" s="34" customFormat="1" ht="16.5" customHeight="1">
      <c r="A29" s="31" t="s">
        <v>68</v>
      </c>
      <c r="B29" s="32">
        <v>6</v>
      </c>
      <c r="C29" s="32">
        <v>3</v>
      </c>
      <c r="D29" s="32"/>
      <c r="E29" s="33">
        <v>1306815</v>
      </c>
      <c r="F29" s="33">
        <v>1159891.49</v>
      </c>
      <c r="G29" s="29">
        <f t="shared" si="0"/>
        <v>88.8</v>
      </c>
      <c r="H29" s="33">
        <f t="shared" si="1"/>
        <v>2.01</v>
      </c>
    </row>
    <row r="30" spans="1:8" s="34" customFormat="1" ht="30">
      <c r="A30" s="31" t="s">
        <v>69</v>
      </c>
      <c r="B30" s="32">
        <v>6</v>
      </c>
      <c r="C30" s="32">
        <v>5</v>
      </c>
      <c r="D30" s="32"/>
      <c r="E30" s="33">
        <v>82915</v>
      </c>
      <c r="F30" s="33">
        <v>50003.6</v>
      </c>
      <c r="G30" s="29">
        <f t="shared" si="0"/>
        <v>60.3</v>
      </c>
      <c r="H30" s="33">
        <f t="shared" si="1"/>
        <v>0.09</v>
      </c>
    </row>
    <row r="31" spans="1:8" s="35" customFormat="1" ht="15">
      <c r="A31" s="27" t="s">
        <v>70</v>
      </c>
      <c r="B31" s="28">
        <v>7</v>
      </c>
      <c r="C31" s="28"/>
      <c r="D31" s="28"/>
      <c r="E31" s="29">
        <v>18926549</v>
      </c>
      <c r="F31" s="29">
        <v>13713209.95</v>
      </c>
      <c r="G31" s="29">
        <f t="shared" si="0"/>
        <v>72.5</v>
      </c>
      <c r="H31" s="33">
        <f t="shared" si="1"/>
        <v>23.81</v>
      </c>
    </row>
    <row r="32" spans="1:10" s="36" customFormat="1" ht="50.25" customHeight="1">
      <c r="A32" s="27" t="s">
        <v>71</v>
      </c>
      <c r="B32" s="28">
        <v>8</v>
      </c>
      <c r="C32" s="28"/>
      <c r="D32" s="28"/>
      <c r="E32" s="29">
        <f>E33+E34+E35</f>
        <v>4358767</v>
      </c>
      <c r="F32" s="29">
        <f>SUM(F33:F35)</f>
        <v>2895881.52</v>
      </c>
      <c r="G32" s="29">
        <f t="shared" si="0"/>
        <v>66.4</v>
      </c>
      <c r="H32" s="33">
        <f t="shared" si="1"/>
        <v>5.03</v>
      </c>
      <c r="J32" s="37"/>
    </row>
    <row r="33" spans="1:8" s="34" customFormat="1" ht="15">
      <c r="A33" s="31" t="s">
        <v>72</v>
      </c>
      <c r="B33" s="32">
        <v>8</v>
      </c>
      <c r="C33" s="32">
        <v>1</v>
      </c>
      <c r="D33" s="32"/>
      <c r="E33" s="33">
        <v>610689</v>
      </c>
      <c r="F33" s="33">
        <v>424968.15</v>
      </c>
      <c r="G33" s="29">
        <f t="shared" si="0"/>
        <v>69.6</v>
      </c>
      <c r="H33" s="33">
        <f t="shared" si="1"/>
        <v>0.74</v>
      </c>
    </row>
    <row r="34" spans="1:8" s="34" customFormat="1" ht="15">
      <c r="A34" s="31" t="s">
        <v>73</v>
      </c>
      <c r="B34" s="32">
        <v>8</v>
      </c>
      <c r="C34" s="32">
        <v>2</v>
      </c>
      <c r="D34" s="32"/>
      <c r="E34" s="33">
        <v>3748078</v>
      </c>
      <c r="F34" s="33">
        <v>2470913.37</v>
      </c>
      <c r="G34" s="29">
        <f t="shared" si="0"/>
        <v>65.9</v>
      </c>
      <c r="H34" s="33">
        <f t="shared" si="1"/>
        <v>4.29</v>
      </c>
    </row>
    <row r="35" spans="1:8" s="34" customFormat="1" ht="15">
      <c r="A35" s="31" t="s">
        <v>74</v>
      </c>
      <c r="B35" s="32">
        <v>8</v>
      </c>
      <c r="C35" s="32">
        <v>3</v>
      </c>
      <c r="D35" s="32"/>
      <c r="E35" s="33"/>
      <c r="F35" s="33"/>
      <c r="G35" s="29"/>
      <c r="H35" s="33">
        <f t="shared" si="1"/>
        <v>0</v>
      </c>
    </row>
    <row r="36" spans="1:8" s="35" customFormat="1" ht="15">
      <c r="A36" s="27" t="s">
        <v>75</v>
      </c>
      <c r="B36" s="28">
        <v>9</v>
      </c>
      <c r="C36" s="28"/>
      <c r="D36" s="28"/>
      <c r="E36" s="29">
        <v>33019003</v>
      </c>
      <c r="F36" s="29">
        <v>24241874.56</v>
      </c>
      <c r="G36" s="29">
        <f t="shared" si="0"/>
        <v>73.4</v>
      </c>
      <c r="H36" s="33">
        <f t="shared" si="1"/>
        <v>42.09</v>
      </c>
    </row>
    <row r="37" spans="1:8" s="40" customFormat="1" ht="15">
      <c r="A37" s="27" t="s">
        <v>76</v>
      </c>
      <c r="B37" s="28">
        <v>10</v>
      </c>
      <c r="C37" s="28"/>
      <c r="D37" s="28"/>
      <c r="E37" s="29">
        <f>E38+E39+E40+E41+E42</f>
        <v>4645015.38</v>
      </c>
      <c r="F37" s="29">
        <f>F38+F39+F40+F41+F42</f>
        <v>3271794.4699999997</v>
      </c>
      <c r="G37" s="29">
        <f t="shared" si="0"/>
        <v>70.4</v>
      </c>
      <c r="H37" s="33">
        <f t="shared" si="1"/>
        <v>5.68</v>
      </c>
    </row>
    <row r="38" spans="1:8" s="34" customFormat="1" ht="15">
      <c r="A38" s="31" t="s">
        <v>77</v>
      </c>
      <c r="B38" s="32">
        <v>10</v>
      </c>
      <c r="C38" s="32">
        <v>1</v>
      </c>
      <c r="D38" s="32"/>
      <c r="E38" s="33">
        <v>2536126</v>
      </c>
      <c r="F38" s="33">
        <v>1851335.02</v>
      </c>
      <c r="G38" s="29">
        <f t="shared" si="0"/>
        <v>73</v>
      </c>
      <c r="H38" s="33">
        <f t="shared" si="1"/>
        <v>3.21</v>
      </c>
    </row>
    <row r="39" spans="1:8" s="34" customFormat="1" ht="15" customHeight="1">
      <c r="A39" s="31" t="s">
        <v>78</v>
      </c>
      <c r="B39" s="32">
        <v>10</v>
      </c>
      <c r="C39" s="32">
        <v>3</v>
      </c>
      <c r="D39" s="32"/>
      <c r="E39" s="33">
        <v>3641.24</v>
      </c>
      <c r="F39" s="33">
        <v>3641.24</v>
      </c>
      <c r="G39" s="29">
        <f t="shared" si="0"/>
        <v>100</v>
      </c>
      <c r="H39" s="33">
        <f t="shared" si="1"/>
        <v>0.01</v>
      </c>
    </row>
    <row r="40" spans="1:8" s="34" customFormat="1" ht="15">
      <c r="A40" s="31" t="s">
        <v>79</v>
      </c>
      <c r="B40" s="32">
        <v>10</v>
      </c>
      <c r="C40" s="32">
        <v>4</v>
      </c>
      <c r="D40" s="32"/>
      <c r="E40" s="33">
        <v>6947</v>
      </c>
      <c r="F40" s="33">
        <v>4886.25</v>
      </c>
      <c r="G40" s="29">
        <f t="shared" si="0"/>
        <v>70.3</v>
      </c>
      <c r="H40" s="33">
        <f t="shared" si="1"/>
        <v>0.01</v>
      </c>
    </row>
    <row r="41" spans="1:8" s="34" customFormat="1" ht="15">
      <c r="A41" s="31" t="s">
        <v>80</v>
      </c>
      <c r="B41" s="32">
        <v>10</v>
      </c>
      <c r="C41" s="32">
        <v>6</v>
      </c>
      <c r="D41" s="32"/>
      <c r="E41" s="33">
        <v>55681</v>
      </c>
      <c r="F41" s="33">
        <v>22563.3</v>
      </c>
      <c r="G41" s="29">
        <f t="shared" si="0"/>
        <v>40.5</v>
      </c>
      <c r="H41" s="33">
        <f t="shared" si="1"/>
        <v>0.04</v>
      </c>
    </row>
    <row r="42" spans="1:8" s="42" customFormat="1" ht="30">
      <c r="A42" s="31" t="s">
        <v>81</v>
      </c>
      <c r="B42" s="32">
        <v>10</v>
      </c>
      <c r="C42" s="32">
        <v>8</v>
      </c>
      <c r="D42" s="32"/>
      <c r="E42" s="87">
        <v>2042620.14</v>
      </c>
      <c r="F42" s="87">
        <v>1389368.66</v>
      </c>
      <c r="G42" s="29">
        <f t="shared" si="0"/>
        <v>68</v>
      </c>
      <c r="H42" s="33">
        <f t="shared" si="1"/>
        <v>2.41</v>
      </c>
    </row>
    <row r="43" spans="1:9" s="34" customFormat="1" ht="14.25" customHeight="1">
      <c r="A43" s="90" t="s">
        <v>82</v>
      </c>
      <c r="B43" s="91">
        <v>10</v>
      </c>
      <c r="C43" s="91">
        <v>8</v>
      </c>
      <c r="D43" s="91"/>
      <c r="E43" s="87">
        <v>1693700</v>
      </c>
      <c r="F43" s="87">
        <v>1104628.09</v>
      </c>
      <c r="G43" s="29">
        <f t="shared" si="0"/>
        <v>65.2</v>
      </c>
      <c r="H43" s="33">
        <f t="shared" si="1"/>
        <v>1.92</v>
      </c>
      <c r="I43" s="43"/>
    </row>
    <row r="44" spans="1:10" s="34" customFormat="1" ht="24">
      <c r="A44" s="90" t="s">
        <v>83</v>
      </c>
      <c r="B44" s="91">
        <v>10</v>
      </c>
      <c r="C44" s="91">
        <v>8</v>
      </c>
      <c r="D44" s="91"/>
      <c r="E44" s="87">
        <v>640</v>
      </c>
      <c r="F44" s="87">
        <v>374.94</v>
      </c>
      <c r="G44" s="29">
        <f t="shared" si="0"/>
        <v>58.6</v>
      </c>
      <c r="H44" s="33">
        <f t="shared" si="1"/>
        <v>0</v>
      </c>
      <c r="I44" s="43"/>
      <c r="J44" s="50"/>
    </row>
    <row r="45" spans="1:9" s="34" customFormat="1" ht="24">
      <c r="A45" s="90" t="s">
        <v>84</v>
      </c>
      <c r="B45" s="91">
        <v>10</v>
      </c>
      <c r="C45" s="91">
        <v>8</v>
      </c>
      <c r="D45" s="91"/>
      <c r="E45" s="87">
        <v>95000</v>
      </c>
      <c r="F45" s="87">
        <v>72526.83</v>
      </c>
      <c r="G45" s="29">
        <f t="shared" si="0"/>
        <v>76.3</v>
      </c>
      <c r="H45" s="33">
        <f t="shared" si="1"/>
        <v>0.13</v>
      </c>
      <c r="I45" s="43"/>
    </row>
    <row r="46" spans="1:9" s="34" customFormat="1" ht="24">
      <c r="A46" s="90" t="s">
        <v>85</v>
      </c>
      <c r="B46" s="91">
        <v>10</v>
      </c>
      <c r="C46" s="91">
        <v>8</v>
      </c>
      <c r="D46" s="91"/>
      <c r="E46" s="87">
        <v>25957</v>
      </c>
      <c r="F46" s="87">
        <v>6803.86</v>
      </c>
      <c r="G46" s="29">
        <f t="shared" si="0"/>
        <v>26.2</v>
      </c>
      <c r="H46" s="33">
        <f t="shared" si="1"/>
        <v>0.01</v>
      </c>
      <c r="I46" s="43"/>
    </row>
    <row r="47" spans="1:10" s="45" customFormat="1" ht="15" customHeight="1">
      <c r="A47" s="90" t="s">
        <v>86</v>
      </c>
      <c r="B47" s="91">
        <v>10</v>
      </c>
      <c r="C47" s="91">
        <v>8</v>
      </c>
      <c r="D47" s="91"/>
      <c r="E47" s="38">
        <f>E42-E43-E44-E45-E46</f>
        <v>227323.1399999999</v>
      </c>
      <c r="F47" s="38">
        <f>F42-F43-F44-F45-F46</f>
        <v>205034.93999999983</v>
      </c>
      <c r="G47" s="29">
        <f t="shared" si="0"/>
        <v>90.2</v>
      </c>
      <c r="H47" s="33">
        <f t="shared" si="1"/>
        <v>0.36</v>
      </c>
      <c r="I47" s="44"/>
      <c r="J47" s="83"/>
    </row>
    <row r="48" spans="1:9" s="35" customFormat="1" ht="15">
      <c r="A48" s="27" t="s">
        <v>87</v>
      </c>
      <c r="B48" s="46"/>
      <c r="C48" s="46"/>
      <c r="D48" s="46"/>
      <c r="E48" s="29">
        <f>E4+E10+E12+E25+E26+E31+E32+E36+E37+E13+E11</f>
        <v>77627634</v>
      </c>
      <c r="F48" s="29">
        <f>F4+F10+F12+F25+F26+F31+F32+F36+F37+F13+F11</f>
        <v>57599781.199999996</v>
      </c>
      <c r="G48" s="29">
        <f t="shared" si="0"/>
        <v>74.2</v>
      </c>
      <c r="H48" s="33">
        <f>ROUND(F48/57599781.2*100,2)</f>
        <v>100</v>
      </c>
      <c r="I48" s="89"/>
    </row>
    <row r="49" spans="1:8" ht="15">
      <c r="A49" s="31" t="s">
        <v>88</v>
      </c>
      <c r="B49" s="32"/>
      <c r="C49" s="32"/>
      <c r="D49" s="32"/>
      <c r="E49" s="33">
        <v>-647372</v>
      </c>
      <c r="F49" s="33">
        <v>-332492.64</v>
      </c>
      <c r="G49" s="29"/>
      <c r="H49" s="33"/>
    </row>
    <row r="50" spans="1:8" ht="11.25">
      <c r="A50" s="84"/>
      <c r="B50" s="85"/>
      <c r="C50" s="85"/>
      <c r="D50" s="85"/>
      <c r="E50" s="86"/>
      <c r="F50" s="88"/>
      <c r="G50" s="86"/>
      <c r="H50" s="86"/>
    </row>
    <row r="51" spans="1:8" ht="11.25">
      <c r="A51" s="84"/>
      <c r="B51" s="85"/>
      <c r="C51" s="85"/>
      <c r="D51" s="85"/>
      <c r="E51" s="88"/>
      <c r="F51" s="88"/>
      <c r="G51" s="86"/>
      <c r="H51" s="86"/>
    </row>
    <row r="52" spans="1:8" ht="11.25">
      <c r="A52" s="84"/>
      <c r="B52" s="85"/>
      <c r="C52" s="85"/>
      <c r="D52" s="85"/>
      <c r="E52" s="86"/>
      <c r="F52" s="86"/>
      <c r="G52" s="86"/>
      <c r="H52" s="86"/>
    </row>
    <row r="53" spans="1:8" ht="11.25">
      <c r="A53" s="84"/>
      <c r="B53" s="85"/>
      <c r="C53" s="85"/>
      <c r="D53" s="85"/>
      <c r="E53" s="86"/>
      <c r="F53" s="86"/>
      <c r="G53" s="86"/>
      <c r="H53" s="86"/>
    </row>
    <row r="54" spans="1:8" ht="11.25">
      <c r="A54" s="84"/>
      <c r="B54" s="85"/>
      <c r="C54" s="85"/>
      <c r="D54" s="85"/>
      <c r="E54" s="86"/>
      <c r="F54" s="86"/>
      <c r="G54" s="86"/>
      <c r="H54" s="86"/>
    </row>
    <row r="55" spans="1:8" ht="11.25">
      <c r="A55" s="84"/>
      <c r="B55" s="85"/>
      <c r="C55" s="85"/>
      <c r="D55" s="85"/>
      <c r="E55" s="86"/>
      <c r="F55" s="86"/>
      <c r="G55" s="86"/>
      <c r="H55" s="86"/>
    </row>
    <row r="56" spans="1:8" ht="11.25">
      <c r="A56" s="84"/>
      <c r="B56" s="85"/>
      <c r="C56" s="85"/>
      <c r="D56" s="85"/>
      <c r="E56" s="86"/>
      <c r="F56" s="86"/>
      <c r="G56" s="86"/>
      <c r="H56" s="86"/>
    </row>
    <row r="57" spans="1:8" ht="11.25">
      <c r="A57" s="84"/>
      <c r="B57" s="85"/>
      <c r="C57" s="85"/>
      <c r="D57" s="85"/>
      <c r="E57" s="86"/>
      <c r="F57" s="86"/>
      <c r="G57" s="86"/>
      <c r="H57" s="86"/>
    </row>
    <row r="58" spans="1:8" ht="11.25">
      <c r="A58" s="84"/>
      <c r="B58" s="85"/>
      <c r="C58" s="85"/>
      <c r="D58" s="85"/>
      <c r="E58" s="86"/>
      <c r="F58" s="86"/>
      <c r="G58" s="86"/>
      <c r="H58" s="86"/>
    </row>
    <row r="59" spans="1:8" ht="11.25">
      <c r="A59" s="84"/>
      <c r="B59" s="85"/>
      <c r="C59" s="85"/>
      <c r="D59" s="85"/>
      <c r="E59" s="86"/>
      <c r="F59" s="86"/>
      <c r="G59" s="86"/>
      <c r="H59" s="86"/>
    </row>
    <row r="60" spans="1:8" ht="11.25">
      <c r="A60" s="84"/>
      <c r="B60" s="85"/>
      <c r="C60" s="85"/>
      <c r="D60" s="85"/>
      <c r="E60" s="86"/>
      <c r="F60" s="86"/>
      <c r="G60" s="86"/>
      <c r="H60" s="86"/>
    </row>
    <row r="61" spans="1:8" ht="11.25">
      <c r="A61" s="84"/>
      <c r="B61" s="85"/>
      <c r="C61" s="85"/>
      <c r="D61" s="85"/>
      <c r="E61" s="86"/>
      <c r="F61" s="86"/>
      <c r="G61" s="86"/>
      <c r="H61" s="86"/>
    </row>
  </sheetData>
  <sheetProtection/>
  <mergeCells count="1">
    <mergeCell ref="A1:H1"/>
  </mergeCells>
  <printOptions horizontalCentered="1"/>
  <pageMargins left="0.78" right="0.16" top="0.47" bottom="0.61" header="0.17" footer="0.17"/>
  <pageSetup fitToHeight="1" fitToWidth="1" horizontalDpi="600" verticalDpi="600" orientation="portrait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bondaruk</dc:creator>
  <cp:keywords/>
  <dc:description/>
  <cp:lastModifiedBy>Вакульчик Наталья Владимировна</cp:lastModifiedBy>
  <cp:lastPrinted>2022-10-07T12:05:45Z</cp:lastPrinted>
  <dcterms:created xsi:type="dcterms:W3CDTF">2007-04-19T11:51:10Z</dcterms:created>
  <dcterms:modified xsi:type="dcterms:W3CDTF">2022-12-13T13:31:59Z</dcterms:modified>
  <cp:category/>
  <cp:version/>
  <cp:contentType/>
  <cp:contentStatus/>
</cp:coreProperties>
</file>